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10" windowHeight="8100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24519"/>
</workbook>
</file>

<file path=xl/calcChain.xml><?xml version="1.0" encoding="utf-8"?>
<calcChain xmlns="http://schemas.openxmlformats.org/spreadsheetml/2006/main">
  <c r="G127" i="5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64"/>
  <c r="G62"/>
  <c r="G61"/>
  <c r="G49"/>
  <c r="G48"/>
  <c r="G47"/>
  <c r="G46"/>
  <c r="G45"/>
  <c r="G44"/>
  <c r="G43"/>
  <c r="G42"/>
  <c r="G41"/>
  <c r="G40"/>
  <c r="G39"/>
  <c r="G33"/>
  <c r="G32"/>
  <c r="G31"/>
  <c r="G30"/>
  <c r="G29"/>
  <c r="G28"/>
  <c r="G21"/>
  <c r="G20"/>
  <c r="G19"/>
  <c r="G18"/>
  <c r="G17"/>
  <c r="G16"/>
  <c r="G12"/>
  <c r="G11"/>
  <c r="G10"/>
  <c r="G9"/>
  <c r="G8"/>
  <c r="G7"/>
  <c r="G4"/>
  <c r="F123"/>
  <c r="F122"/>
  <c r="F120"/>
  <c r="F106"/>
  <c r="F105"/>
  <c r="F103"/>
  <c r="F95"/>
  <c r="F93"/>
  <c r="F91"/>
  <c r="F90"/>
  <c r="F64"/>
  <c r="F62"/>
  <c r="F49"/>
  <c r="F47"/>
  <c r="F44"/>
  <c r="F42"/>
  <c r="F41"/>
  <c r="F40"/>
  <c r="F39"/>
  <c r="F33"/>
  <c r="F32"/>
  <c r="F31"/>
  <c r="F30"/>
  <c r="F29"/>
  <c r="F28"/>
  <c r="F21"/>
  <c r="F20"/>
  <c r="F19"/>
  <c r="F17"/>
  <c r="F12"/>
  <c r="F10"/>
  <c r="F4"/>
  <c r="F3"/>
  <c r="G19" i="4"/>
  <c r="G13"/>
  <c r="G12"/>
  <c r="G8"/>
  <c r="G7"/>
  <c r="G6"/>
  <c r="G3"/>
  <c r="G4"/>
  <c r="G5"/>
  <c r="F19"/>
  <c r="F13"/>
  <c r="F12"/>
  <c r="F8"/>
  <c r="F7"/>
  <c r="F6"/>
  <c r="F3"/>
  <c r="F4"/>
  <c r="E21" i="3" l="1"/>
  <c r="D21"/>
  <c r="C21"/>
  <c r="B21"/>
  <c r="B20" l="1"/>
  <c r="E5" i="1"/>
  <c r="G5" s="1"/>
  <c r="D5"/>
  <c r="C5"/>
  <c r="B5"/>
  <c r="E8"/>
  <c r="G8" s="1"/>
  <c r="D8"/>
  <c r="C8"/>
  <c r="B8"/>
  <c r="G17"/>
  <c r="G16"/>
  <c r="G15"/>
  <c r="G14"/>
  <c r="G13"/>
  <c r="G12"/>
  <c r="G11"/>
  <c r="G10"/>
  <c r="G9"/>
  <c r="G34"/>
  <c r="G33"/>
  <c r="G32"/>
  <c r="G31"/>
  <c r="G26"/>
  <c r="G25"/>
  <c r="G24"/>
  <c r="G20"/>
  <c r="G19"/>
  <c r="G18"/>
  <c r="G36"/>
  <c r="G62"/>
  <c r="G61"/>
  <c r="G60"/>
  <c r="G59"/>
  <c r="G58"/>
  <c r="G57"/>
  <c r="G56"/>
  <c r="G55"/>
  <c r="G54"/>
  <c r="G53"/>
  <c r="G52"/>
  <c r="G51"/>
  <c r="G50"/>
  <c r="G49"/>
  <c r="G47"/>
  <c r="G46"/>
  <c r="G45"/>
  <c r="G44"/>
  <c r="G43"/>
  <c r="G42"/>
  <c r="G41"/>
  <c r="G40"/>
  <c r="G39"/>
  <c r="G38"/>
  <c r="G94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0"/>
  <c r="G68"/>
  <c r="G67"/>
  <c r="G66"/>
  <c r="G65"/>
  <c r="G64"/>
  <c r="F95"/>
  <c r="F94"/>
  <c r="F89"/>
  <c r="F88"/>
  <c r="F87"/>
  <c r="F86"/>
  <c r="F85"/>
  <c r="F84"/>
  <c r="F83"/>
  <c r="F82"/>
  <c r="F81"/>
  <c r="F80"/>
  <c r="F79"/>
  <c r="F78"/>
  <c r="F72"/>
  <c r="F70"/>
  <c r="F68"/>
  <c r="F67"/>
  <c r="F66"/>
  <c r="F65"/>
  <c r="F64"/>
  <c r="F62"/>
  <c r="F61"/>
  <c r="F60"/>
  <c r="F59"/>
  <c r="F58"/>
  <c r="F57"/>
  <c r="F56"/>
  <c r="F55"/>
  <c r="F54"/>
  <c r="F53"/>
  <c r="F52"/>
  <c r="F51"/>
  <c r="F50"/>
  <c r="F49"/>
  <c r="F47"/>
  <c r="F46"/>
  <c r="F45"/>
  <c r="F44"/>
  <c r="F43"/>
  <c r="F42"/>
  <c r="F41"/>
  <c r="F40"/>
  <c r="F39"/>
  <c r="F38"/>
  <c r="F36"/>
  <c r="F34"/>
  <c r="F33"/>
  <c r="F32"/>
  <c r="F31"/>
  <c r="F27"/>
  <c r="F26"/>
  <c r="F25"/>
  <c r="F24"/>
  <c r="F20"/>
  <c r="F19"/>
  <c r="F18"/>
  <c r="F17"/>
  <c r="F13"/>
  <c r="F12"/>
  <c r="F11"/>
  <c r="F10"/>
  <c r="F9"/>
  <c r="F8"/>
  <c r="B10" i="5" l="1"/>
  <c r="E3"/>
  <c r="D3"/>
  <c r="C3"/>
  <c r="B3"/>
  <c r="E5"/>
  <c r="E90"/>
  <c r="D90"/>
  <c r="C90"/>
  <c r="B90"/>
  <c r="E28"/>
  <c r="D28"/>
  <c r="C28"/>
  <c r="B28"/>
  <c r="E122"/>
  <c r="E120" s="1"/>
  <c r="D122"/>
  <c r="C122"/>
  <c r="C120" s="1"/>
  <c r="B122"/>
  <c r="B120" s="1"/>
  <c r="D120"/>
  <c r="E116"/>
  <c r="D116"/>
  <c r="C116"/>
  <c r="B116"/>
  <c r="E105"/>
  <c r="E103" s="1"/>
  <c r="D105"/>
  <c r="D103" s="1"/>
  <c r="C105"/>
  <c r="C103" s="1"/>
  <c r="B105"/>
  <c r="B103" s="1"/>
  <c r="E93"/>
  <c r="E91" s="1"/>
  <c r="D93"/>
  <c r="D91" s="1"/>
  <c r="C93"/>
  <c r="C91" s="1"/>
  <c r="B93"/>
  <c r="B91" s="1"/>
  <c r="E62"/>
  <c r="D62"/>
  <c r="C62"/>
  <c r="B62"/>
  <c r="E58"/>
  <c r="D58"/>
  <c r="C58"/>
  <c r="B58"/>
  <c r="E39"/>
  <c r="D39"/>
  <c r="D5" s="1"/>
  <c r="C39"/>
  <c r="C5" s="1"/>
  <c r="B39"/>
  <c r="E17"/>
  <c r="D17"/>
  <c r="B17"/>
  <c r="C17"/>
  <c r="E10"/>
  <c r="D10"/>
  <c r="C10"/>
  <c r="E7"/>
  <c r="D7"/>
  <c r="C7"/>
  <c r="G5" l="1"/>
  <c r="B5"/>
  <c r="F5" s="1"/>
  <c r="D3" i="4" l="1"/>
  <c r="E3"/>
  <c r="C3"/>
  <c r="B3"/>
  <c r="D87" i="1"/>
  <c r="D86" s="1"/>
  <c r="E86"/>
  <c r="C88"/>
  <c r="E60"/>
  <c r="D60"/>
  <c r="C60"/>
  <c r="B69"/>
  <c r="B60"/>
  <c r="C87"/>
  <c r="C86" s="1"/>
  <c r="B87"/>
  <c r="C38"/>
  <c r="B38"/>
  <c r="E94"/>
  <c r="D94"/>
  <c r="C94"/>
  <c r="B94"/>
  <c r="E83"/>
  <c r="D83"/>
  <c r="C83"/>
  <c r="B83"/>
  <c r="E84"/>
  <c r="D84"/>
  <c r="C84"/>
  <c r="B84"/>
  <c r="E80"/>
  <c r="D80"/>
  <c r="C80"/>
  <c r="B80"/>
  <c r="B43"/>
  <c r="B39"/>
  <c r="E43"/>
  <c r="D43"/>
  <c r="C43"/>
  <c r="E39"/>
  <c r="E38" s="1"/>
  <c r="D39"/>
  <c r="D38" s="1"/>
  <c r="C39"/>
  <c r="E71"/>
  <c r="D71"/>
  <c r="C71"/>
  <c r="B71"/>
  <c r="E53"/>
  <c r="E48" s="1"/>
  <c r="D53"/>
  <c r="C53"/>
  <c r="B53"/>
  <c r="E49"/>
  <c r="D49"/>
  <c r="C49"/>
  <c r="B49"/>
  <c r="G71" l="1"/>
  <c r="F71"/>
  <c r="B86"/>
  <c r="B48"/>
  <c r="B37" s="1"/>
  <c r="D48"/>
  <c r="D37" s="1"/>
  <c r="D98" s="1"/>
  <c r="C48"/>
  <c r="C37" s="1"/>
  <c r="E37"/>
  <c r="F16" i="3"/>
  <c r="G48" i="1" l="1"/>
  <c r="E98"/>
  <c r="G37"/>
  <c r="F37"/>
  <c r="F48"/>
  <c r="B98"/>
  <c r="G98"/>
  <c r="G95"/>
  <c r="F75"/>
  <c r="F5"/>
  <c r="D4"/>
  <c r="C98"/>
  <c r="C39" i="3"/>
  <c r="F98" i="1" l="1"/>
  <c r="D35"/>
  <c r="G17" i="3"/>
  <c r="G35"/>
  <c r="F35"/>
  <c r="G18"/>
  <c r="G16"/>
  <c r="G15"/>
  <c r="F18"/>
  <c r="F17" l="1"/>
  <c r="G39" l="1"/>
  <c r="F39"/>
  <c r="F15" l="1"/>
  <c r="C4" i="1" l="1"/>
  <c r="C35" s="1"/>
  <c r="B4"/>
  <c r="B35" l="1"/>
  <c r="E4"/>
  <c r="G4" s="1"/>
  <c r="F35" l="1"/>
  <c r="E35"/>
  <c r="G35" s="1"/>
  <c r="F4"/>
  <c r="C20" i="3"/>
  <c r="F19"/>
  <c r="G19"/>
  <c r="E20"/>
  <c r="F20" s="1"/>
  <c r="D20"/>
  <c r="G20" l="1"/>
  <c r="G21" l="1"/>
  <c r="F21"/>
</calcChain>
</file>

<file path=xl/sharedStrings.xml><?xml version="1.0" encoding="utf-8"?>
<sst xmlns="http://schemas.openxmlformats.org/spreadsheetml/2006/main" count="309" uniqueCount="156">
  <si>
    <t>Oznaka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</si>
  <si>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</si>
  <si>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</si>
  <si>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</si>
  <si>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</si>
  <si>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</si>
  <si>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</si>
  <si>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</si>
  <si>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</si>
  <si>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</si>
  <si>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</si>
  <si>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</si>
  <si>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</si>
  <si>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</si>
  <si>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</si>
  <si>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</si>
  <si>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</si>
  <si>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</si>
  <si>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</si>
  <si>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</si>
  <si>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</si>
  <si>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</si>
  <si>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</si>
  <si>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</si>
  <si>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</si>
  <si>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</si>
  <si>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</si>
  <si>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</si>
  <si>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68 Kazne, upravne mjere i ostali prihodi</t>
  </si>
  <si>
    <t>683 Ostali prihodi</t>
  </si>
  <si>
    <t>6831 Ostali prihodi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</si>
  <si>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</si>
  <si>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</si>
  <si>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</si>
  <si>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</si>
  <si>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</si>
  <si>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</si>
  <si>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</si>
  <si>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</si>
  <si>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</si>
  <si>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</si>
  <si>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</si>
  <si>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</si>
  <si>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</si>
  <si>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</si>
  <si>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</si>
  <si>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</si>
  <si>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</si>
  <si>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</si>
  <si>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</si>
  <si>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</si>
  <si>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</si>
  <si>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</si>
  <si>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</si>
  <si>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</si>
  <si>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</si>
  <si>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</si>
  <si>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</si>
  <si>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</si>
  <si>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</si>
  <si>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</si>
  <si>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</si>
  <si>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</si>
  <si>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</si>
  <si>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</si>
  <si>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</si>
  <si>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</si>
  <si>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</si>
  <si>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</si>
  <si>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</si>
  <si>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</si>
  <si>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</si>
  <si>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</si>
  <si>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</si>
  <si>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</si>
  <si>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</si>
  <si>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</si>
  <si>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</si>
  <si>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</si>
  <si>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</si>
  <si>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</si>
  <si>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</si>
  <si>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</si>
  <si>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</si>
  <si>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</si>
  <si>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</si>
  <si>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</si>
  <si>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</si>
  <si>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</si>
  <si>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</si>
  <si>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</si>
  <si>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</si>
  <si>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</si>
  <si>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</si>
  <si>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</si>
  <si>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426 Nematerijalna proizvedena imovina</t>
  </si>
  <si>
    <t>4262 Ulaganja u računalne programe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</si>
  <si>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</si>
  <si>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</si>
  <si>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</si>
  <si>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</si>
  <si>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</si>
  <si>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</si>
  <si>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</si>
  <si>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</si>
  <si>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</si>
  <si>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</si>
  <si>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</si>
  <si>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</si>
  <si>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</si>
  <si>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</si>
  <si>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</si>
  <si>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>Tekući plan -(3.)</t>
  </si>
  <si>
    <t>Izvorni plan -(2.)</t>
  </si>
  <si>
    <t xml:space="preserve">I. OPĆI DIO  </t>
  </si>
  <si>
    <t>SVEUKUPNO</t>
  </si>
  <si>
    <t>Izvor: 111 Porezni i ostali prihodi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</si>
  <si>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</si>
  <si>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</si>
  <si>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</si>
  <si>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483 Prenesena sredstva - namjenski prihodi - proračunski korisnici</t>
  </si>
  <si>
    <t>Izvor: 484 Prenesena sredstva - prihodi za decentralizirane funkcije</t>
  </si>
  <si>
    <t>Izvor: 512 Pomoći iz državnog proračuna</t>
  </si>
  <si>
    <t>Izvor: 515 Pomoći za provođenje EU projekata</t>
  </si>
  <si>
    <t>Izvor: 521 Pomoći - proračunski korisnici</t>
  </si>
  <si>
    <t>Izvor: 581 Prenesena sredstva - pomoći</t>
  </si>
  <si>
    <t>Izvor: 582 Prenesena sredstva - pomoći - proračunski korisnici</t>
  </si>
  <si>
    <t>Izvor: 621 Donacije - proračunski korisnici</t>
  </si>
  <si>
    <t>Izvor: 682 Prenesena sredstva - donacije - proračunski korisnici</t>
  </si>
  <si>
    <t>Izvor: 731 Prihodi od prodaje ili zamjene nefin. imov. i naknade štete s naslova osiguranja - prorač. korisnici</t>
  </si>
  <si>
    <t>Izvor: 782 Prenesena sredstva - Prihodi od prodaje ili zamjene nefinancijske imovine i naknade štete s naslova osiguranja</t>
  </si>
  <si>
    <t>A 530101 Osiguravanje uvjeta rada</t>
  </si>
  <si>
    <t>K 530103 Opremanje ustanova školstva</t>
  </si>
  <si>
    <t>Program: 5306 Obilježavanje postignuća učenika i nastavnika</t>
  </si>
  <si>
    <t>A 530603 Natjecanja i smotre</t>
  </si>
  <si>
    <t>A 530604 Natjecanja i smotre</t>
  </si>
  <si>
    <t>Funk. klas: 0980 Usluge obrazovanja koje nisu drugdje svrstane</t>
  </si>
  <si>
    <t>PRIHODI I RASHODI 2021. UKUPNO PO PROGRAMSKOJ, FUNKCIJSKOJ KLASIFIKACIJI I  IZVORIMA</t>
  </si>
  <si>
    <t xml:space="preserve">        Na temelju Zakona o proračunu ("Narodne novine“ broj 87/08, 136/12 i 15/15, 144/21),i Pravilnika o polugodišnjem i godišnjem izvještaju o izvršenju proračuna ("Narodne novine" 24/13, 102/17 i 1/20) Graditeljska škola za industriju i obrt podnosi školskom odboru:</t>
  </si>
  <si>
    <t>GODIŠNJI  IZVJEŠTAJ O IZVRŠENJU FINANCIJSKOG PLANA ZA 2022. GODINU</t>
  </si>
  <si>
    <t>Financijski plan  GRADITELJSKA ŠKOLA ZA INDUSTRIJU I OBRT, RIJEKA za 2022. godinu ostvaren je kako slijedi:</t>
  </si>
  <si>
    <t xml:space="preserve">     Godišnji izvještaj izvršenja financijskog plana za 2022. godinu čini izvršenje prihoda i rashoda te primitaka i izdataka po ekonomskoj klasifikaciji  te izvršenje rashoda prema izvorima i programskoj klasifikaciji.</t>
  </si>
  <si>
    <t>Ostvarenje/Izvršenje 2021. (1)</t>
  </si>
  <si>
    <t>Ostvarenje/Izvršenje  2022.(4.)</t>
  </si>
  <si>
    <t>I. OPĆI DIO KONSOLIDIRANOG PRORAČUNA za razdoblje od 01.01.2022. do 31.12.2022.</t>
  </si>
  <si>
    <t>Izvor: 442 Prihodi za decentralizirane funkcije - SŠ</t>
  </si>
  <si>
    <t xml:space="preserve">Izvor: 116 Predfinanciranje EU projekata
</t>
  </si>
  <si>
    <t>Program: 5501 Srednjoškolsko obrazovanje</t>
  </si>
  <si>
    <t>Funk. klas: 0921 Srednjoškolsko obrazovanje</t>
  </si>
  <si>
    <t>Program: 5502 Unapređenje kvalitete odgojno obrazovnog sustava</t>
  </si>
  <si>
    <t>A 55203 Programi školskog kurikuluma</t>
  </si>
  <si>
    <t>A 550216 Projekt "Zdravlje i higijena"</t>
  </si>
  <si>
    <t>A 55205 Programi sufinancianja rada pomoćnika u nastavi</t>
  </si>
  <si>
    <t>Izvor: 116 Predfinanciranje EU projekta</t>
  </si>
  <si>
    <t>PRIHODI I RASHODI 2022.PREMA EKONOMSKOJ KLASIFIKACIJI</t>
  </si>
  <si>
    <t>PRIHODI I RASHODI 2022. UKUPNO PO IZVORIMA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</si>
</sst>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 indent="1"/>
    </xf>
    <xf numFmtId="4" fontId="30" fillId="33" borderId="17" xfId="0" applyNumberFormat="1" applyFont="1" applyFill="1" applyBorder="1" applyAlignment="1">
      <alignment horizontal="right" wrapText="1" indent="1"/>
    </xf>
    <xf numFmtId="0" fontId="30" fillId="33" borderId="17" xfId="0" applyFont="1" applyFill="1" applyBorder="1" applyAlignment="1">
      <alignment horizontal="left" wrapText="1" indent="1"/>
    </xf>
    <xf numFmtId="4" fontId="30" fillId="33" borderId="19" xfId="0" applyNumberFormat="1" applyFont="1" applyFill="1" applyBorder="1" applyAlignment="1">
      <alignment horizontal="right" wrapText="1" indent="1"/>
    </xf>
    <xf numFmtId="4" fontId="30" fillId="33" borderId="20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4" fontId="30" fillId="33" borderId="11" xfId="0" applyNumberFormat="1" applyFont="1" applyFill="1" applyBorder="1" applyAlignment="1">
      <alignment horizontal="left" wrapText="1" indent="1"/>
    </xf>
    <xf numFmtId="4" fontId="24" fillId="0" borderId="0" xfId="0" applyNumberFormat="1" applyFont="1"/>
    <xf numFmtId="0" fontId="32" fillId="33" borderId="11" xfId="0" applyFont="1" applyFill="1" applyBorder="1" applyAlignment="1">
      <alignment horizontal="left" wrapText="1" indent="1"/>
    </xf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36" fillId="0" borderId="10" xfId="0" applyFont="1" applyBorder="1" applyAlignment="1">
      <alignment horizontal="center" vertical="center" wrapText="1" indent="1"/>
    </xf>
    <xf numFmtId="0" fontId="37" fillId="33" borderId="11" xfId="0" applyFont="1" applyFill="1" applyBorder="1" applyAlignment="1">
      <alignment horizontal="left" wrapText="1" indent="1"/>
    </xf>
    <xf numFmtId="4" fontId="37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4" fontId="39" fillId="33" borderId="11" xfId="0" applyNumberFormat="1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right" wrapText="1"/>
    </xf>
    <xf numFmtId="0" fontId="39" fillId="34" borderId="11" xfId="0" applyFont="1" applyFill="1" applyBorder="1" applyAlignment="1">
      <alignment horizontal="left" wrapText="1"/>
    </xf>
    <xf numFmtId="4" fontId="39" fillId="34" borderId="11" xfId="0" applyNumberFormat="1" applyFont="1" applyFill="1" applyBorder="1" applyAlignment="1">
      <alignment horizontal="right" wrapText="1"/>
    </xf>
    <xf numFmtId="4" fontId="30" fillId="33" borderId="15" xfId="0" applyNumberFormat="1" applyFont="1" applyFill="1" applyBorder="1" applyAlignment="1">
      <alignment horizontal="left" wrapText="1" indent="1"/>
    </xf>
    <xf numFmtId="4" fontId="33" fillId="33" borderId="11" xfId="0" applyNumberFormat="1" applyFont="1" applyFill="1" applyBorder="1" applyAlignment="1">
      <alignment wrapText="1"/>
    </xf>
    <xf numFmtId="4" fontId="19" fillId="33" borderId="11" xfId="0" applyNumberFormat="1" applyFont="1" applyFill="1" applyBorder="1" applyAlignment="1">
      <alignment wrapText="1"/>
    </xf>
    <xf numFmtId="4" fontId="22" fillId="33" borderId="11" xfId="0" applyNumberFormat="1" applyFont="1" applyFill="1" applyBorder="1" applyAlignment="1">
      <alignment wrapText="1"/>
    </xf>
    <xf numFmtId="0" fontId="33" fillId="33" borderId="11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left" vertical="center"/>
    </xf>
    <xf numFmtId="4" fontId="37" fillId="33" borderId="11" xfId="0" applyNumberFormat="1" applyFont="1" applyFill="1" applyBorder="1" applyAlignment="1">
      <alignment horizontal="right" wrapText="1"/>
    </xf>
    <xf numFmtId="4" fontId="41" fillId="0" borderId="21" xfId="0" applyNumberFormat="1" applyFont="1" applyBorder="1"/>
    <xf numFmtId="4" fontId="33" fillId="33" borderId="11" xfId="0" applyNumberFormat="1" applyFont="1" applyFill="1" applyBorder="1" applyAlignment="1">
      <alignment horizontal="right" wrapText="1" indent="1"/>
    </xf>
    <xf numFmtId="4" fontId="37" fillId="33" borderId="11" xfId="0" applyNumberFormat="1" applyFont="1" applyFill="1" applyBorder="1" applyAlignment="1">
      <alignment horizontal="left" wrapText="1" indent="1"/>
    </xf>
    <xf numFmtId="4" fontId="37" fillId="33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horizontal="right" wrapText="1"/>
    </xf>
    <xf numFmtId="4" fontId="37" fillId="36" borderId="11" xfId="0" applyNumberFormat="1" applyFont="1" applyFill="1" applyBorder="1" applyAlignment="1">
      <alignment horizontal="right" wrapText="1" indent="1"/>
    </xf>
    <xf numFmtId="4" fontId="37" fillId="37" borderId="11" xfId="0" applyNumberFormat="1" applyFont="1" applyFill="1" applyBorder="1" applyAlignment="1">
      <alignment horizontal="right" wrapText="1" indent="1"/>
    </xf>
    <xf numFmtId="0" fontId="39" fillId="37" borderId="11" xfId="0" applyFont="1" applyFill="1" applyBorder="1" applyAlignment="1">
      <alignment horizontal="left" wrapText="1"/>
    </xf>
    <xf numFmtId="0" fontId="39" fillId="37" borderId="11" xfId="0" applyFont="1" applyFill="1" applyBorder="1" applyAlignment="1">
      <alignment horizontal="right" wrapText="1"/>
    </xf>
    <xf numFmtId="0" fontId="39" fillId="36" borderId="11" xfId="0" applyFont="1" applyFill="1" applyBorder="1" applyAlignment="1">
      <alignment horizontal="right" wrapText="1"/>
    </xf>
    <xf numFmtId="4" fontId="32" fillId="36" borderId="11" xfId="0" applyNumberFormat="1" applyFont="1" applyFill="1" applyBorder="1" applyAlignment="1">
      <alignment horizontal="right" wrapText="1" indent="1"/>
    </xf>
    <xf numFmtId="4" fontId="42" fillId="33" borderId="11" xfId="0" applyNumberFormat="1" applyFont="1" applyFill="1" applyBorder="1" applyAlignment="1">
      <alignment horizontal="right" wrapText="1" indent="1"/>
    </xf>
    <xf numFmtId="4" fontId="22" fillId="34" borderId="11" xfId="0" applyNumberFormat="1" applyFont="1" applyFill="1" applyBorder="1" applyAlignment="1">
      <alignment horizontal="right" wrapText="1"/>
    </xf>
    <xf numFmtId="4" fontId="43" fillId="33" borderId="11" xfId="0" applyNumberFormat="1" applyFont="1" applyFill="1" applyBorder="1" applyAlignment="1">
      <alignment horizontal="right" wrapText="1" indent="1"/>
    </xf>
    <xf numFmtId="0" fontId="43" fillId="33" borderId="11" xfId="0" applyFont="1" applyFill="1" applyBorder="1" applyAlignment="1">
      <alignment horizontal="left" wrapText="1"/>
    </xf>
    <xf numFmtId="0" fontId="43" fillId="33" borderId="15" xfId="0" applyFont="1" applyFill="1" applyBorder="1" applyAlignment="1">
      <alignment horizontal="left" wrapText="1"/>
    </xf>
    <xf numFmtId="4" fontId="22" fillId="37" borderId="11" xfId="0" applyNumberFormat="1" applyFont="1" applyFill="1" applyBorder="1" applyAlignment="1">
      <alignment horizontal="right" wrapText="1"/>
    </xf>
    <xf numFmtId="4" fontId="19" fillId="37" borderId="11" xfId="0" applyNumberFormat="1" applyFont="1" applyFill="1" applyBorder="1" applyAlignment="1">
      <alignment horizontal="right" wrapText="1"/>
    </xf>
    <xf numFmtId="4" fontId="39" fillId="37" borderId="11" xfId="0" applyNumberFormat="1" applyFont="1" applyFill="1" applyBorder="1" applyAlignment="1">
      <alignment horizontal="right" wrapText="1"/>
    </xf>
    <xf numFmtId="0" fontId="34" fillId="35" borderId="0" xfId="0" applyFont="1" applyFill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I20" sqref="I20"/>
    </sheetView>
  </sheetViews>
  <sheetFormatPr defaultRowHeight="10.5"/>
  <cols>
    <col min="1" max="1" width="30.28515625" style="14" customWidth="1"/>
    <col min="2" max="5" width="12.7109375" style="14" customWidth="1"/>
    <col min="6" max="6" width="8.28515625" style="14" customWidth="1"/>
    <col min="7" max="7" width="8.5703125" style="14" bestFit="1" customWidth="1"/>
    <col min="8" max="16384" width="9.140625" style="14"/>
  </cols>
  <sheetData>
    <row r="1" spans="1:7">
      <c r="A1" s="79" t="s">
        <v>138</v>
      </c>
      <c r="B1" s="80"/>
      <c r="C1" s="80"/>
      <c r="D1" s="80"/>
      <c r="E1" s="80"/>
      <c r="F1" s="80"/>
      <c r="G1" s="80"/>
    </row>
    <row r="2" spans="1:7" ht="23.25" customHeight="1">
      <c r="A2" s="80"/>
      <c r="B2" s="80"/>
      <c r="C2" s="80"/>
      <c r="D2" s="80"/>
      <c r="E2" s="80"/>
      <c r="F2" s="80"/>
      <c r="G2" s="80"/>
    </row>
    <row r="4" spans="1:7" ht="15">
      <c r="A4" s="81" t="s">
        <v>139</v>
      </c>
      <c r="B4" s="82"/>
      <c r="C4" s="82"/>
      <c r="D4" s="82"/>
      <c r="E4" s="82"/>
      <c r="F4" s="82"/>
      <c r="G4" s="82"/>
    </row>
    <row r="7" spans="1:7">
      <c r="A7" s="14" t="s">
        <v>114</v>
      </c>
    </row>
    <row r="10" spans="1:7" ht="16.5" customHeight="1">
      <c r="A10" s="76" t="s">
        <v>140</v>
      </c>
      <c r="B10" s="76"/>
      <c r="C10" s="76"/>
      <c r="D10" s="76"/>
      <c r="E10" s="76"/>
      <c r="F10" s="76"/>
      <c r="G10" s="76"/>
    </row>
    <row r="11" spans="1:7" ht="16.5" customHeight="1">
      <c r="A11" s="15"/>
      <c r="B11" s="15"/>
      <c r="C11" s="15"/>
      <c r="D11" s="15"/>
      <c r="E11" s="15"/>
      <c r="F11" s="15"/>
      <c r="G11" s="15"/>
    </row>
    <row r="12" spans="1:7">
      <c r="A12" s="14" t="s">
        <v>7</v>
      </c>
    </row>
    <row r="13" spans="1:7" s="16" customFormat="1" ht="11.25" thickBot="1">
      <c r="A13" s="14"/>
      <c r="B13" s="14"/>
      <c r="C13" s="14"/>
      <c r="D13" s="14"/>
      <c r="E13" s="14"/>
      <c r="F13" s="14"/>
      <c r="G13" s="14"/>
    </row>
    <row r="14" spans="1:7" ht="32.25" thickBot="1">
      <c r="A14" s="17" t="s">
        <v>0</v>
      </c>
      <c r="B14" s="17" t="s">
        <v>142</v>
      </c>
      <c r="C14" s="17" t="s">
        <v>113</v>
      </c>
      <c r="D14" s="17" t="s">
        <v>112</v>
      </c>
      <c r="E14" s="17" t="s">
        <v>143</v>
      </c>
      <c r="F14" s="17" t="s">
        <v>5</v>
      </c>
      <c r="G14" s="17" t="s">
        <v>6</v>
      </c>
    </row>
    <row r="15" spans="1:7" ht="11.25">
      <c r="A15" s="27" t="s">
        <v>8</v>
      </c>
      <c r="B15" s="19">
        <v>3994581.1</v>
      </c>
      <c r="C15" s="19">
        <v>4875325.58</v>
      </c>
      <c r="D15" s="19">
        <v>4875325.58</v>
      </c>
      <c r="E15" s="19">
        <v>4757905.51</v>
      </c>
      <c r="F15" s="19">
        <f>E15/B15*100</f>
        <v>119.10899768689136</v>
      </c>
      <c r="G15" s="20">
        <f>E15/D15*100</f>
        <v>97.591544029763028</v>
      </c>
    </row>
    <row r="16" spans="1:7" ht="11.25">
      <c r="A16" s="27" t="s">
        <v>31</v>
      </c>
      <c r="B16" s="30">
        <v>1440.25</v>
      </c>
      <c r="C16" s="30">
        <v>1600</v>
      </c>
      <c r="D16" s="19">
        <v>1600</v>
      </c>
      <c r="E16" s="19">
        <v>1224.3399999999999</v>
      </c>
      <c r="F16" s="19">
        <f t="shared" ref="F16:F21" si="0">E16/B16*100</f>
        <v>85.008852629751772</v>
      </c>
      <c r="G16" s="20">
        <f t="shared" ref="G16:G21" si="1">E16/D16*100</f>
        <v>76.521249999999995</v>
      </c>
    </row>
    <row r="17" spans="1:7" ht="11.25">
      <c r="A17" s="71" t="s">
        <v>103</v>
      </c>
      <c r="B17" s="70">
        <v>4464258.68</v>
      </c>
      <c r="C17" s="70">
        <v>4876925.58</v>
      </c>
      <c r="D17" s="70">
        <v>4876925.58</v>
      </c>
      <c r="E17" s="70">
        <v>4758620.8499999996</v>
      </c>
      <c r="F17" s="19">
        <f t="shared" si="0"/>
        <v>106.59375253765538</v>
      </c>
      <c r="G17" s="20">
        <f t="shared" si="1"/>
        <v>97.574194478481246</v>
      </c>
    </row>
    <row r="18" spans="1:7" ht="12">
      <c r="A18" s="27" t="s">
        <v>36</v>
      </c>
      <c r="B18" s="9">
        <v>4425286.2300000004</v>
      </c>
      <c r="C18" s="9">
        <v>4883533.7</v>
      </c>
      <c r="D18" s="9">
        <v>4883533.7</v>
      </c>
      <c r="E18" s="9">
        <v>4743344.16</v>
      </c>
      <c r="F18" s="19">
        <f t="shared" si="0"/>
        <v>107.18728492281051</v>
      </c>
      <c r="G18" s="20">
        <f t="shared" si="1"/>
        <v>97.129342222006159</v>
      </c>
    </row>
    <row r="19" spans="1:7" ht="22.5">
      <c r="A19" s="27" t="s">
        <v>85</v>
      </c>
      <c r="B19" s="9">
        <v>37898.28</v>
      </c>
      <c r="C19" s="48">
        <v>10100</v>
      </c>
      <c r="D19" s="9">
        <v>10100</v>
      </c>
      <c r="E19" s="9">
        <v>5309.2</v>
      </c>
      <c r="F19" s="19">
        <f t="shared" si="0"/>
        <v>14.009079039998648</v>
      </c>
      <c r="G19" s="20">
        <f t="shared" si="1"/>
        <v>52.566336633663369</v>
      </c>
    </row>
    <row r="20" spans="1:7" ht="12" thickBot="1">
      <c r="A20" s="72" t="s">
        <v>104</v>
      </c>
      <c r="B20" s="22">
        <f>SUM(B18+B19)</f>
        <v>4463184.5100000007</v>
      </c>
      <c r="C20" s="47">
        <f>SUM(C18:C19)</f>
        <v>4893633.7</v>
      </c>
      <c r="D20" s="47">
        <f>SUM(D18:D19)</f>
        <v>4893633.7</v>
      </c>
      <c r="E20" s="47">
        <f>SUM(E18:E19)</f>
        <v>4748653.3600000003</v>
      </c>
      <c r="F20" s="19">
        <f t="shared" si="0"/>
        <v>106.39607995950855</v>
      </c>
      <c r="G20" s="20">
        <f t="shared" si="1"/>
        <v>97.037368366986684</v>
      </c>
    </row>
    <row r="21" spans="1:7" ht="12" thickBot="1">
      <c r="A21" s="28" t="s">
        <v>102</v>
      </c>
      <c r="B21" s="23">
        <f>B17-B20</f>
        <v>1074.1699999989942</v>
      </c>
      <c r="C21" s="23">
        <f>C17-C20</f>
        <v>-16708.120000000112</v>
      </c>
      <c r="D21" s="23">
        <f>D17-D20</f>
        <v>-16708.120000000112</v>
      </c>
      <c r="E21" s="23">
        <f>E17-E20</f>
        <v>9967.4899999992922</v>
      </c>
      <c r="F21" s="23">
        <f t="shared" si="0"/>
        <v>927.92481637065146</v>
      </c>
      <c r="G21" s="23">
        <f t="shared" si="1"/>
        <v>-59.656562198495259</v>
      </c>
    </row>
    <row r="22" spans="1:7">
      <c r="A22" s="16"/>
    </row>
    <row r="23" spans="1:7">
      <c r="A23" s="16"/>
    </row>
    <row r="24" spans="1:7">
      <c r="A24" s="16" t="s">
        <v>105</v>
      </c>
    </row>
    <row r="25" spans="1:7" ht="11.25" thickBot="1">
      <c r="A25" s="16"/>
    </row>
    <row r="26" spans="1:7" ht="32.25" thickBot="1">
      <c r="A26" s="17" t="s">
        <v>0</v>
      </c>
      <c r="B26" s="17" t="s">
        <v>142</v>
      </c>
      <c r="C26" s="17" t="s">
        <v>2</v>
      </c>
      <c r="D26" s="17" t="s">
        <v>3</v>
      </c>
      <c r="E26" s="17" t="s">
        <v>143</v>
      </c>
      <c r="F26" s="17" t="s">
        <v>5</v>
      </c>
      <c r="G26" s="17" t="s">
        <v>6</v>
      </c>
    </row>
    <row r="27" spans="1:7" ht="22.5">
      <c r="A27" s="27" t="s">
        <v>106</v>
      </c>
      <c r="B27" s="19"/>
      <c r="C27" s="18"/>
      <c r="D27" s="19"/>
      <c r="E27" s="19"/>
      <c r="F27" s="19"/>
      <c r="G27" s="20"/>
    </row>
    <row r="28" spans="1:7" ht="23.25" thickBot="1">
      <c r="A28" s="27" t="s">
        <v>107</v>
      </c>
      <c r="B28" s="18"/>
      <c r="C28" s="18"/>
      <c r="D28" s="21"/>
      <c r="E28" s="21"/>
      <c r="F28" s="19"/>
      <c r="G28" s="20"/>
    </row>
    <row r="29" spans="1:7" ht="12" thickBot="1">
      <c r="A29" s="28" t="s">
        <v>108</v>
      </c>
      <c r="B29" s="23"/>
      <c r="C29" s="24"/>
      <c r="D29" s="23"/>
      <c r="E29" s="23"/>
      <c r="F29" s="23"/>
      <c r="G29" s="23"/>
    </row>
    <row r="30" spans="1:7">
      <c r="A30" s="16"/>
    </row>
    <row r="31" spans="1:7">
      <c r="A31" s="16"/>
    </row>
    <row r="32" spans="1:7" ht="21">
      <c r="A32" s="16" t="s">
        <v>109</v>
      </c>
    </row>
    <row r="33" spans="1:7" ht="11.25" thickBot="1">
      <c r="A33" s="16"/>
    </row>
    <row r="34" spans="1:7" ht="32.25" thickBot="1">
      <c r="A34" s="17" t="s">
        <v>0</v>
      </c>
      <c r="B34" s="17" t="s">
        <v>142</v>
      </c>
      <c r="C34" s="17" t="s">
        <v>2</v>
      </c>
      <c r="D34" s="17" t="s">
        <v>3</v>
      </c>
      <c r="E34" s="17" t="s">
        <v>143</v>
      </c>
      <c r="F34" s="17" t="s">
        <v>5</v>
      </c>
      <c r="G34" s="17" t="s">
        <v>6</v>
      </c>
    </row>
    <row r="35" spans="1:7" ht="11.25">
      <c r="A35" s="27" t="s">
        <v>111</v>
      </c>
      <c r="B35" s="19"/>
      <c r="C35" s="19"/>
      <c r="D35" s="19"/>
      <c r="E35" s="19"/>
      <c r="F35" s="19" t="e">
        <f>E35/B35*100</f>
        <v>#DIV/0!</v>
      </c>
      <c r="G35" s="20" t="e">
        <f>E35/D35*100</f>
        <v>#DIV/0!</v>
      </c>
    </row>
    <row r="36" spans="1:7">
      <c r="A36" s="16"/>
    </row>
    <row r="37" spans="1:7">
      <c r="A37" s="16"/>
    </row>
    <row r="38" spans="1:7" ht="11.25" thickBot="1">
      <c r="A38" s="16"/>
    </row>
    <row r="39" spans="1:7" ht="39.75" customHeight="1" thickBot="1">
      <c r="A39" s="29" t="s">
        <v>110</v>
      </c>
      <c r="B39" s="25"/>
      <c r="C39" s="25">
        <f>C35</f>
        <v>0</v>
      </c>
      <c r="D39" s="25"/>
      <c r="E39" s="25"/>
      <c r="F39" s="26" t="e">
        <f>E39/B39*100</f>
        <v>#DIV/0!</v>
      </c>
      <c r="G39" s="23" t="e">
        <f>E39/D39*100</f>
        <v>#DIV/0!</v>
      </c>
    </row>
    <row r="40" spans="1:7">
      <c r="A40" s="16"/>
    </row>
    <row r="41" spans="1:7">
      <c r="A41" s="16"/>
    </row>
    <row r="42" spans="1:7" ht="62.25" customHeight="1">
      <c r="A42" s="77" t="s">
        <v>141</v>
      </c>
      <c r="B42" s="77"/>
      <c r="C42" s="77"/>
      <c r="D42" s="77"/>
      <c r="E42" s="77"/>
      <c r="F42" s="77"/>
      <c r="G42" s="77"/>
    </row>
    <row r="43" spans="1:7" ht="10.5" customHeight="1">
      <c r="A43" s="78"/>
      <c r="B43" s="78"/>
      <c r="C43" s="78"/>
      <c r="D43" s="78"/>
      <c r="E43" s="78"/>
      <c r="F43" s="78"/>
      <c r="G43" s="78"/>
    </row>
    <row r="44" spans="1:7" ht="10.5" customHeight="1">
      <c r="A44" s="78"/>
      <c r="B44" s="78"/>
      <c r="C44" s="78"/>
      <c r="D44" s="78"/>
      <c r="E44" s="78"/>
      <c r="F44" s="78"/>
      <c r="G44" s="78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workbookViewId="0">
      <selection activeCell="F96" sqref="F96"/>
    </sheetView>
  </sheetViews>
  <sheetFormatPr defaultColWidth="8.85546875" defaultRowHeight="12"/>
  <cols>
    <col min="1" max="1" width="23.140625" style="2" customWidth="1"/>
    <col min="2" max="2" width="14.42578125" style="10" customWidth="1"/>
    <col min="3" max="5" width="12.85546875" style="10" customWidth="1"/>
    <col min="6" max="6" width="10" style="10" customWidth="1"/>
    <col min="7" max="7" width="11.140625" style="10" customWidth="1"/>
    <col min="8" max="16384" width="8.85546875" style="7"/>
  </cols>
  <sheetData>
    <row r="1" spans="1:7" s="2" customFormat="1" ht="56.25" customHeight="1" thickBot="1">
      <c r="A1" s="1" t="s">
        <v>144</v>
      </c>
      <c r="B1" s="83" t="s">
        <v>154</v>
      </c>
      <c r="C1" s="84"/>
      <c r="D1" s="84"/>
      <c r="E1" s="84"/>
      <c r="F1" s="84"/>
      <c r="G1" s="85"/>
    </row>
    <row r="2" spans="1:7" ht="2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>
      <c r="A3" s="3" t="s">
        <v>7</v>
      </c>
      <c r="B3" s="4"/>
      <c r="C3" s="4"/>
      <c r="D3" s="4"/>
      <c r="E3" s="4"/>
      <c r="F3" s="4"/>
      <c r="G3" s="9"/>
    </row>
    <row r="4" spans="1:7">
      <c r="A4" s="3" t="s">
        <v>8</v>
      </c>
      <c r="B4" s="4">
        <f>+B5+B11+B14+B17+B24+B28</f>
        <v>4462818.43</v>
      </c>
      <c r="C4" s="4">
        <f>+C5+C11+C14+C17+C24+C28</f>
        <v>4875325.58</v>
      </c>
      <c r="D4" s="4">
        <f>+D5+D11+D14+D17+D24+D28</f>
        <v>4875325.58</v>
      </c>
      <c r="E4" s="4">
        <f>+E5+E11+E14+E17+E24+E28</f>
        <v>4757396.5100000007</v>
      </c>
      <c r="F4" s="4">
        <f t="shared" ref="F4:F11" si="0">E4/B4*100</f>
        <v>106.60071846122588</v>
      </c>
      <c r="G4" s="4">
        <f t="shared" ref="G4:G17" si="1">E4/D4*100</f>
        <v>97.581103701386041</v>
      </c>
    </row>
    <row r="5" spans="1:7" ht="19.5">
      <c r="A5" s="8" t="s">
        <v>9</v>
      </c>
      <c r="B5" s="4">
        <f>SUM(B8)</f>
        <v>3988835.39</v>
      </c>
      <c r="C5" s="4">
        <f>SUM(C8)</f>
        <v>4372701.22</v>
      </c>
      <c r="D5" s="4">
        <f>SUM(D8)</f>
        <v>4372701.22</v>
      </c>
      <c r="E5" s="4">
        <f>SUM(E8)</f>
        <v>4237222.21</v>
      </c>
      <c r="F5" s="9">
        <f t="shared" si="0"/>
        <v>106.22705114938323</v>
      </c>
      <c r="G5" s="9">
        <f t="shared" si="1"/>
        <v>96.901708962406545</v>
      </c>
    </row>
    <row r="6" spans="1:7" ht="18.75">
      <c r="A6" s="3" t="s">
        <v>10</v>
      </c>
      <c r="B6" s="4"/>
      <c r="C6" s="4"/>
      <c r="D6" s="4"/>
      <c r="E6" s="4"/>
      <c r="F6" s="9"/>
      <c r="G6" s="9"/>
    </row>
    <row r="7" spans="1:7" ht="19.5">
      <c r="A7" s="8" t="s">
        <v>11</v>
      </c>
      <c r="B7" s="9"/>
      <c r="C7" s="9"/>
      <c r="D7" s="9"/>
      <c r="E7" s="9"/>
      <c r="F7" s="9"/>
      <c r="G7" s="9"/>
    </row>
    <row r="8" spans="1:7" ht="27.75">
      <c r="A8" s="3" t="s">
        <v>12</v>
      </c>
      <c r="B8" s="9">
        <f>SUM(B9+B10)</f>
        <v>3988835.39</v>
      </c>
      <c r="C8" s="9">
        <f>SUM(C9+C10)</f>
        <v>4372701.22</v>
      </c>
      <c r="D8" s="9">
        <f>SUM(D9+D10)</f>
        <v>4372701.22</v>
      </c>
      <c r="E8" s="9">
        <f>SUM(E9+E10)</f>
        <v>4237222.21</v>
      </c>
      <c r="F8" s="9">
        <f t="shared" si="0"/>
        <v>106.22705114938323</v>
      </c>
      <c r="G8" s="9">
        <f t="shared" si="1"/>
        <v>96.901708962406545</v>
      </c>
    </row>
    <row r="9" spans="1:7" ht="29.25">
      <c r="A9" s="8" t="s">
        <v>13</v>
      </c>
      <c r="B9" s="9">
        <v>3986956.39</v>
      </c>
      <c r="C9" s="9">
        <v>4369401.22</v>
      </c>
      <c r="D9" s="9">
        <v>4369401.22</v>
      </c>
      <c r="E9" s="9">
        <v>4232415.21</v>
      </c>
      <c r="F9" s="9">
        <f t="shared" si="0"/>
        <v>106.15654639753909</v>
      </c>
      <c r="G9" s="9">
        <f t="shared" si="1"/>
        <v>96.864879119523849</v>
      </c>
    </row>
    <row r="10" spans="1:7" ht="29.25">
      <c r="A10" s="8" t="s">
        <v>14</v>
      </c>
      <c r="B10" s="9">
        <v>1879</v>
      </c>
      <c r="C10" s="9">
        <v>3300</v>
      </c>
      <c r="D10" s="9">
        <v>3300</v>
      </c>
      <c r="E10" s="9">
        <v>4807</v>
      </c>
      <c r="F10" s="9">
        <f t="shared" si="0"/>
        <v>255.82756785524214</v>
      </c>
      <c r="G10" s="9">
        <f t="shared" si="1"/>
        <v>145.66666666666669</v>
      </c>
    </row>
    <row r="11" spans="1:7">
      <c r="A11" s="3" t="s">
        <v>15</v>
      </c>
      <c r="B11" s="4">
        <v>5.15</v>
      </c>
      <c r="C11" s="4">
        <v>5</v>
      </c>
      <c r="D11" s="4">
        <v>5</v>
      </c>
      <c r="E11" s="4">
        <v>8.91</v>
      </c>
      <c r="F11" s="9">
        <f t="shared" si="0"/>
        <v>173.00970873786409</v>
      </c>
      <c r="G11" s="9">
        <f t="shared" si="1"/>
        <v>178.2</v>
      </c>
    </row>
    <row r="12" spans="1:7" ht="18.75">
      <c r="A12" s="3" t="s">
        <v>16</v>
      </c>
      <c r="B12" s="4">
        <v>5.15</v>
      </c>
      <c r="C12" s="4">
        <v>5</v>
      </c>
      <c r="D12" s="4">
        <v>5</v>
      </c>
      <c r="E12" s="4">
        <v>8.91</v>
      </c>
      <c r="F12" s="9">
        <f t="shared" ref="F12:F72" si="2">E12/B12*100</f>
        <v>173.00970873786409</v>
      </c>
      <c r="G12" s="9">
        <f t="shared" si="1"/>
        <v>178.2</v>
      </c>
    </row>
    <row r="13" spans="1:7" ht="19.5">
      <c r="A13" s="8" t="s">
        <v>17</v>
      </c>
      <c r="B13" s="9">
        <v>5.15</v>
      </c>
      <c r="C13" s="9">
        <v>5</v>
      </c>
      <c r="D13" s="9">
        <v>5</v>
      </c>
      <c r="E13" s="9">
        <v>8.91</v>
      </c>
      <c r="F13" s="9">
        <f t="shared" si="2"/>
        <v>173.00970873786409</v>
      </c>
      <c r="G13" s="9">
        <f t="shared" si="1"/>
        <v>178.2</v>
      </c>
    </row>
    <row r="14" spans="1:7" ht="29.25">
      <c r="A14" s="8" t="s">
        <v>18</v>
      </c>
      <c r="B14" s="9"/>
      <c r="C14" s="9">
        <v>500</v>
      </c>
      <c r="D14" s="9">
        <v>500</v>
      </c>
      <c r="E14" s="9">
        <v>26580.86</v>
      </c>
      <c r="F14" s="9"/>
      <c r="G14" s="9">
        <f t="shared" si="1"/>
        <v>5316.1720000000005</v>
      </c>
    </row>
    <row r="15" spans="1:7" ht="18.75">
      <c r="A15" s="3" t="s">
        <v>19</v>
      </c>
      <c r="B15" s="4"/>
      <c r="C15" s="9">
        <v>500</v>
      </c>
      <c r="D15" s="9">
        <v>500</v>
      </c>
      <c r="E15" s="9">
        <v>26580.86</v>
      </c>
      <c r="F15" s="9"/>
      <c r="G15" s="9">
        <f t="shared" si="1"/>
        <v>5316.1720000000005</v>
      </c>
    </row>
    <row r="16" spans="1:7">
      <c r="A16" s="8" t="s">
        <v>20</v>
      </c>
      <c r="B16" s="9"/>
      <c r="C16" s="9">
        <v>500</v>
      </c>
      <c r="D16" s="9">
        <v>500</v>
      </c>
      <c r="E16" s="9">
        <v>26580.86</v>
      </c>
      <c r="F16" s="9"/>
      <c r="G16" s="9">
        <f t="shared" si="1"/>
        <v>5316.1720000000005</v>
      </c>
    </row>
    <row r="17" spans="1:7" ht="36.75">
      <c r="A17" s="3" t="s">
        <v>21</v>
      </c>
      <c r="B17" s="4">
        <v>4444.5600000000004</v>
      </c>
      <c r="C17" s="4">
        <v>4995</v>
      </c>
      <c r="D17" s="4">
        <v>4995</v>
      </c>
      <c r="E17" s="4">
        <v>4404.4399999999996</v>
      </c>
      <c r="F17" s="9">
        <f t="shared" si="2"/>
        <v>99.097323469589767</v>
      </c>
      <c r="G17" s="9">
        <f t="shared" si="1"/>
        <v>88.176976976976974</v>
      </c>
    </row>
    <row r="18" spans="1:7" ht="27.75">
      <c r="A18" s="3" t="s">
        <v>22</v>
      </c>
      <c r="B18" s="9">
        <v>4444.5600000000004</v>
      </c>
      <c r="C18" s="9">
        <v>4995</v>
      </c>
      <c r="D18" s="9">
        <v>4995</v>
      </c>
      <c r="E18" s="9">
        <v>4404.4399999999996</v>
      </c>
      <c r="F18" s="9">
        <f t="shared" si="2"/>
        <v>99.097323469589767</v>
      </c>
      <c r="G18" s="9">
        <f t="shared" ref="G18:G34" si="3">E18/D18*100</f>
        <v>88.176976976976974</v>
      </c>
    </row>
    <row r="19" spans="1:7" ht="19.5">
      <c r="A19" s="8" t="s">
        <v>23</v>
      </c>
      <c r="B19" s="9">
        <v>4444.5600000000004</v>
      </c>
      <c r="C19" s="9">
        <v>4995</v>
      </c>
      <c r="D19" s="9">
        <v>4995</v>
      </c>
      <c r="E19" s="9">
        <v>4404.4399999999996</v>
      </c>
      <c r="F19" s="9">
        <f t="shared" si="2"/>
        <v>99.097323469589767</v>
      </c>
      <c r="G19" s="9">
        <f t="shared" si="3"/>
        <v>88.176976976976974</v>
      </c>
    </row>
    <row r="20" spans="1:7">
      <c r="A20" s="8" t="s">
        <v>24</v>
      </c>
      <c r="B20" s="9">
        <v>4444.5600000000004</v>
      </c>
      <c r="C20" s="9">
        <v>4995</v>
      </c>
      <c r="D20" s="9">
        <v>4995</v>
      </c>
      <c r="E20" s="9">
        <v>4404.4399999999996</v>
      </c>
      <c r="F20" s="9">
        <f t="shared" si="2"/>
        <v>99.097323469589767</v>
      </c>
      <c r="G20" s="9">
        <f t="shared" si="3"/>
        <v>88.176976976976974</v>
      </c>
    </row>
    <row r="21" spans="1:7" ht="36.75">
      <c r="A21" s="3" t="s">
        <v>25</v>
      </c>
      <c r="B21" s="4"/>
      <c r="C21" s="4"/>
      <c r="D21" s="4"/>
      <c r="E21" s="4"/>
      <c r="F21" s="9"/>
      <c r="G21" s="9"/>
    </row>
    <row r="22" spans="1:7">
      <c r="A22" s="8" t="s">
        <v>26</v>
      </c>
      <c r="B22" s="9"/>
      <c r="C22" s="9"/>
      <c r="D22" s="9"/>
      <c r="E22" s="9"/>
      <c r="F22" s="9"/>
      <c r="G22" s="9"/>
    </row>
    <row r="23" spans="1:7">
      <c r="A23" s="8" t="s">
        <v>27</v>
      </c>
      <c r="B23" s="9"/>
      <c r="C23" s="9"/>
      <c r="D23" s="9"/>
      <c r="E23" s="9"/>
      <c r="F23" s="9"/>
      <c r="G23" s="9"/>
    </row>
    <row r="24" spans="1:7" ht="27.75">
      <c r="A24" s="3" t="s">
        <v>98</v>
      </c>
      <c r="B24" s="4">
        <v>469533.33</v>
      </c>
      <c r="C24" s="4">
        <v>497124.36</v>
      </c>
      <c r="D24" s="4">
        <v>497124.36</v>
      </c>
      <c r="E24" s="4">
        <v>489180.09</v>
      </c>
      <c r="F24" s="9">
        <f t="shared" si="2"/>
        <v>104.1843163721732</v>
      </c>
      <c r="G24" s="9">
        <f t="shared" si="3"/>
        <v>98.401955196884757</v>
      </c>
    </row>
    <row r="25" spans="1:7" ht="36.75">
      <c r="A25" s="3" t="s">
        <v>100</v>
      </c>
      <c r="B25" s="9">
        <v>469533.33</v>
      </c>
      <c r="C25" s="9">
        <v>497124.36</v>
      </c>
      <c r="D25" s="9">
        <v>497124.36</v>
      </c>
      <c r="E25" s="9">
        <v>489180.09</v>
      </c>
      <c r="F25" s="9">
        <f t="shared" si="2"/>
        <v>104.1843163721732</v>
      </c>
      <c r="G25" s="9">
        <f t="shared" si="3"/>
        <v>98.401955196884757</v>
      </c>
    </row>
    <row r="26" spans="1:7" ht="19.5">
      <c r="A26" s="8" t="s">
        <v>99</v>
      </c>
      <c r="B26" s="9">
        <v>442736.43</v>
      </c>
      <c r="C26" s="9">
        <v>497124.36</v>
      </c>
      <c r="D26" s="9">
        <v>497124.36</v>
      </c>
      <c r="E26" s="9">
        <v>489180.09</v>
      </c>
      <c r="F26" s="9">
        <f t="shared" si="2"/>
        <v>110.49013743910795</v>
      </c>
      <c r="G26" s="9">
        <f t="shared" si="3"/>
        <v>98.401955196884757</v>
      </c>
    </row>
    <row r="27" spans="1:7" ht="19.5">
      <c r="A27" s="8" t="s">
        <v>101</v>
      </c>
      <c r="B27" s="9">
        <v>26796.9</v>
      </c>
      <c r="C27" s="9"/>
      <c r="D27" s="9"/>
      <c r="E27" s="9"/>
      <c r="F27" s="9">
        <f t="shared" si="2"/>
        <v>0</v>
      </c>
      <c r="G27" s="9"/>
    </row>
    <row r="28" spans="1:7" ht="18.75">
      <c r="A28" s="3" t="s">
        <v>28</v>
      </c>
      <c r="B28" s="4"/>
      <c r="C28" s="4"/>
      <c r="D28" s="4"/>
      <c r="E28" s="4"/>
      <c r="F28" s="9"/>
      <c r="G28" s="9"/>
    </row>
    <row r="29" spans="1:7">
      <c r="A29" s="3" t="s">
        <v>29</v>
      </c>
      <c r="B29" s="35"/>
      <c r="C29" s="4"/>
      <c r="D29" s="4"/>
      <c r="E29" s="4"/>
      <c r="F29" s="9"/>
      <c r="G29" s="9"/>
    </row>
    <row r="30" spans="1:7">
      <c r="A30" s="8" t="s">
        <v>30</v>
      </c>
      <c r="B30" s="9"/>
      <c r="C30" s="9"/>
      <c r="D30" s="9"/>
      <c r="E30" s="9"/>
      <c r="F30" s="9"/>
      <c r="G30" s="9"/>
    </row>
    <row r="31" spans="1:7" s="13" customFormat="1" ht="18.75">
      <c r="A31" s="3" t="s">
        <v>31</v>
      </c>
      <c r="B31" s="4">
        <v>1440.25</v>
      </c>
      <c r="C31" s="4">
        <v>1600</v>
      </c>
      <c r="D31" s="4">
        <v>1600</v>
      </c>
      <c r="E31" s="4">
        <v>1224.3399999999999</v>
      </c>
      <c r="F31" s="9">
        <f t="shared" si="2"/>
        <v>85.008852629751772</v>
      </c>
      <c r="G31" s="9">
        <f t="shared" si="3"/>
        <v>76.521249999999995</v>
      </c>
    </row>
    <row r="32" spans="1:7" ht="19.5">
      <c r="A32" s="8" t="s">
        <v>32</v>
      </c>
      <c r="B32" s="9">
        <v>1440.25</v>
      </c>
      <c r="C32" s="9">
        <v>1600</v>
      </c>
      <c r="D32" s="9">
        <v>1600</v>
      </c>
      <c r="E32" s="9">
        <v>1224.3399999999999</v>
      </c>
      <c r="F32" s="9">
        <f t="shared" si="2"/>
        <v>85.008852629751772</v>
      </c>
      <c r="G32" s="9">
        <f t="shared" si="3"/>
        <v>76.521249999999995</v>
      </c>
    </row>
    <row r="33" spans="1:7" ht="18.75">
      <c r="A33" s="3" t="s">
        <v>33</v>
      </c>
      <c r="B33" s="9">
        <v>1440.25</v>
      </c>
      <c r="C33" s="9">
        <v>1600</v>
      </c>
      <c r="D33" s="9">
        <v>1600</v>
      </c>
      <c r="E33" s="9">
        <v>1224.3399999999999</v>
      </c>
      <c r="F33" s="9">
        <f t="shared" si="2"/>
        <v>85.008852629751772</v>
      </c>
      <c r="G33" s="9">
        <f t="shared" si="3"/>
        <v>76.521249999999995</v>
      </c>
    </row>
    <row r="34" spans="1:7">
      <c r="A34" s="8" t="s">
        <v>34</v>
      </c>
      <c r="B34" s="9">
        <v>1440.25</v>
      </c>
      <c r="C34" s="9">
        <v>1600</v>
      </c>
      <c r="D34" s="9">
        <v>1600</v>
      </c>
      <c r="E34" s="9">
        <v>1224.3399999999999</v>
      </c>
      <c r="F34" s="9">
        <f t="shared" si="2"/>
        <v>85.008852629751772</v>
      </c>
      <c r="G34" s="9">
        <f t="shared" si="3"/>
        <v>76.521249999999995</v>
      </c>
    </row>
    <row r="35" spans="1:7">
      <c r="A35" s="11" t="s">
        <v>35</v>
      </c>
      <c r="B35" s="12">
        <f>B4+B31</f>
        <v>4464258.68</v>
      </c>
      <c r="C35" s="12">
        <f t="shared" ref="C35:D35" si="4">C4+C31</f>
        <v>4876925.58</v>
      </c>
      <c r="D35" s="12">
        <f t="shared" si="4"/>
        <v>4876925.58</v>
      </c>
      <c r="E35" s="12">
        <f>E4+E31</f>
        <v>4758620.8500000006</v>
      </c>
      <c r="F35" s="12">
        <f t="shared" si="2"/>
        <v>106.59375253765539</v>
      </c>
      <c r="G35" s="12">
        <f>E35/D35*100</f>
        <v>97.574194478481274</v>
      </c>
    </row>
    <row r="36" spans="1:7">
      <c r="A36" s="33"/>
      <c r="B36" s="34"/>
      <c r="C36" s="34"/>
      <c r="D36" s="34"/>
      <c r="E36" s="34"/>
      <c r="F36" s="9" t="e">
        <f t="shared" si="2"/>
        <v>#DIV/0!</v>
      </c>
      <c r="G36" s="9" t="e">
        <f t="shared" ref="G36:G37" si="5">E36/D36*100</f>
        <v>#DIV/0!</v>
      </c>
    </row>
    <row r="37" spans="1:7">
      <c r="A37" s="3" t="s">
        <v>36</v>
      </c>
      <c r="B37" s="4">
        <f>SUM(B38+B48+B79+B83)</f>
        <v>4425286.2300000004</v>
      </c>
      <c r="C37" s="4">
        <f>SUM(C38+C48+C79+C83)</f>
        <v>4883533.7</v>
      </c>
      <c r="D37" s="4">
        <f>SUM(D38+D48+D79+D83)</f>
        <v>4883533.7</v>
      </c>
      <c r="E37" s="4">
        <f>SUM(E38+E48+E79+E83)</f>
        <v>4743344.16</v>
      </c>
      <c r="F37" s="9">
        <f t="shared" si="2"/>
        <v>107.18728492281051</v>
      </c>
      <c r="G37" s="9">
        <f t="shared" si="5"/>
        <v>97.129342222006159</v>
      </c>
    </row>
    <row r="38" spans="1:7">
      <c r="A38" s="8" t="s">
        <v>37</v>
      </c>
      <c r="B38" s="4">
        <f>SUM(B39+B43+B45)</f>
        <v>4021868.2</v>
      </c>
      <c r="C38" s="4">
        <f>SUM(C39+C43+C45)</f>
        <v>4359799.4800000004</v>
      </c>
      <c r="D38" s="4">
        <f>SUM(D39+D43+D45)</f>
        <v>4359799.4800000004</v>
      </c>
      <c r="E38" s="4">
        <f>SUM(E39+E43+E45)</f>
        <v>4214977.38</v>
      </c>
      <c r="F38" s="9">
        <f t="shared" si="2"/>
        <v>104.80147957111075</v>
      </c>
      <c r="G38" s="9">
        <f t="shared" ref="G38:G62" si="6">E38/D38*100</f>
        <v>96.678239431323547</v>
      </c>
    </row>
    <row r="39" spans="1:7">
      <c r="A39" s="3" t="s">
        <v>38</v>
      </c>
      <c r="B39" s="4">
        <f>SUM(B40+B41+B42)</f>
        <v>3358358.08</v>
      </c>
      <c r="C39" s="4">
        <f>SUM(C40+C41+C42)</f>
        <v>3584842.92</v>
      </c>
      <c r="D39" s="4">
        <f>SUM(D40+D41+D42)</f>
        <v>3584842.92</v>
      </c>
      <c r="E39" s="4">
        <f>SUM(E40+E41+E42)</f>
        <v>3483727.25</v>
      </c>
      <c r="F39" s="9">
        <f t="shared" si="2"/>
        <v>103.73304951448179</v>
      </c>
      <c r="G39" s="9">
        <f t="shared" si="6"/>
        <v>97.179355629897444</v>
      </c>
    </row>
    <row r="40" spans="1:7">
      <c r="A40" s="8" t="s">
        <v>39</v>
      </c>
      <c r="B40" s="9">
        <v>3358358.08</v>
      </c>
      <c r="C40" s="9">
        <v>3581833.96</v>
      </c>
      <c r="D40" s="9">
        <v>3581833.96</v>
      </c>
      <c r="E40" s="9">
        <v>3479926.44</v>
      </c>
      <c r="F40" s="9">
        <f t="shared" si="2"/>
        <v>103.61987486456476</v>
      </c>
      <c r="G40" s="9">
        <f t="shared" si="6"/>
        <v>97.154878725869239</v>
      </c>
    </row>
    <row r="41" spans="1:7">
      <c r="A41" s="8" t="s">
        <v>40</v>
      </c>
      <c r="B41" s="9"/>
      <c r="C41" s="9">
        <v>3008.96</v>
      </c>
      <c r="D41" s="9">
        <v>3008.96</v>
      </c>
      <c r="E41" s="9">
        <v>3800.81</v>
      </c>
      <c r="F41" s="9" t="e">
        <f t="shared" si="2"/>
        <v>#DIV/0!</v>
      </c>
      <c r="G41" s="9">
        <f t="shared" si="6"/>
        <v>126.3164016803148</v>
      </c>
    </row>
    <row r="42" spans="1:7">
      <c r="A42" s="8" t="s">
        <v>41</v>
      </c>
      <c r="B42" s="9"/>
      <c r="C42" s="9"/>
      <c r="D42" s="9"/>
      <c r="E42" s="9"/>
      <c r="F42" s="9" t="e">
        <f t="shared" si="2"/>
        <v>#DIV/0!</v>
      </c>
      <c r="G42" s="9" t="e">
        <f t="shared" si="6"/>
        <v>#DIV/0!</v>
      </c>
    </row>
    <row r="43" spans="1:7">
      <c r="A43" s="3" t="s">
        <v>42</v>
      </c>
      <c r="B43" s="4">
        <f>SUM(B44)</f>
        <v>113250.37</v>
      </c>
      <c r="C43" s="4">
        <f>SUM(C44)</f>
        <v>184731.87</v>
      </c>
      <c r="D43" s="4">
        <f>SUM(D44)</f>
        <v>184731.87</v>
      </c>
      <c r="E43" s="4">
        <f>SUM(E44)</f>
        <v>156453.88</v>
      </c>
      <c r="F43" s="9">
        <f t="shared" si="2"/>
        <v>138.1486700661552</v>
      </c>
      <c r="G43" s="9">
        <f t="shared" si="6"/>
        <v>84.692413929442708</v>
      </c>
    </row>
    <row r="44" spans="1:7">
      <c r="A44" s="8" t="s">
        <v>43</v>
      </c>
      <c r="B44" s="9">
        <v>113250.37</v>
      </c>
      <c r="C44" s="9">
        <v>184731.87</v>
      </c>
      <c r="D44" s="9">
        <v>184731.87</v>
      </c>
      <c r="E44" s="9">
        <v>156453.88</v>
      </c>
      <c r="F44" s="9">
        <f t="shared" si="2"/>
        <v>138.1486700661552</v>
      </c>
      <c r="G44" s="9">
        <f t="shared" si="6"/>
        <v>84.692413929442708</v>
      </c>
    </row>
    <row r="45" spans="1:7">
      <c r="A45" s="3" t="s">
        <v>44</v>
      </c>
      <c r="B45" s="4">
        <v>550259.75</v>
      </c>
      <c r="C45" s="4">
        <v>590224.68999999994</v>
      </c>
      <c r="D45" s="4">
        <v>590224.68999999994</v>
      </c>
      <c r="E45" s="4">
        <v>574796.25</v>
      </c>
      <c r="F45" s="9">
        <f t="shared" si="2"/>
        <v>104.45907591823681</v>
      </c>
      <c r="G45" s="9">
        <f t="shared" si="6"/>
        <v>97.386005658285839</v>
      </c>
    </row>
    <row r="46" spans="1:7" ht="19.5">
      <c r="A46" s="8" t="s">
        <v>45</v>
      </c>
      <c r="B46" s="9">
        <v>550259.75</v>
      </c>
      <c r="C46" s="9">
        <v>590224.68999999994</v>
      </c>
      <c r="D46" s="9">
        <v>590224.68999999994</v>
      </c>
      <c r="E46" s="9">
        <v>574796.25</v>
      </c>
      <c r="F46" s="9">
        <f t="shared" si="2"/>
        <v>104.45907591823681</v>
      </c>
      <c r="G46" s="9">
        <f t="shared" si="6"/>
        <v>97.386005658285839</v>
      </c>
    </row>
    <row r="47" spans="1:7" ht="19.5">
      <c r="A47" s="8" t="s">
        <v>46</v>
      </c>
      <c r="B47" s="9"/>
      <c r="C47" s="9"/>
      <c r="D47" s="9"/>
      <c r="E47" s="9"/>
      <c r="F47" s="9" t="e">
        <f t="shared" si="2"/>
        <v>#DIV/0!</v>
      </c>
      <c r="G47" s="9" t="e">
        <f t="shared" si="6"/>
        <v>#DIV/0!</v>
      </c>
    </row>
    <row r="48" spans="1:7">
      <c r="A48" s="8" t="s">
        <v>47</v>
      </c>
      <c r="B48" s="4">
        <f>SUM(B49+B53+B60+B69+B71)</f>
        <v>401576.81999999995</v>
      </c>
      <c r="C48" s="4">
        <f>SUM(C49+C53+C60+C69+C71)</f>
        <v>513929.22</v>
      </c>
      <c r="D48" s="4">
        <f>SUM(D49+D53+D60+D69+D71)</f>
        <v>513929.22</v>
      </c>
      <c r="E48" s="4">
        <f>SUM(E49+E53+E60+E69+E71)</f>
        <v>515668.8</v>
      </c>
      <c r="F48" s="9">
        <f t="shared" si="2"/>
        <v>128.41099742759059</v>
      </c>
      <c r="G48" s="9">
        <f t="shared" si="6"/>
        <v>100.33848629972822</v>
      </c>
    </row>
    <row r="49" spans="1:7" ht="18.75">
      <c r="A49" s="3" t="s">
        <v>48</v>
      </c>
      <c r="B49" s="4">
        <f>SUM(B50+B51+B52)</f>
        <v>87729.96</v>
      </c>
      <c r="C49" s="4">
        <f>SUM(C50+C51+C52)</f>
        <v>121286</v>
      </c>
      <c r="D49" s="4">
        <f>SUM(D50+D51+D52)</f>
        <v>121286</v>
      </c>
      <c r="E49" s="4">
        <f>SUM(E50+E51+E52)</f>
        <v>118038.87</v>
      </c>
      <c r="F49" s="9">
        <f t="shared" si="2"/>
        <v>134.547958302956</v>
      </c>
      <c r="G49" s="9">
        <f t="shared" si="6"/>
        <v>97.32274953415893</v>
      </c>
    </row>
    <row r="50" spans="1:7">
      <c r="A50" s="8" t="s">
        <v>49</v>
      </c>
      <c r="B50" s="9">
        <v>650</v>
      </c>
      <c r="C50" s="48">
        <v>9586</v>
      </c>
      <c r="D50" s="9">
        <v>9586</v>
      </c>
      <c r="E50" s="9">
        <v>6762.37</v>
      </c>
      <c r="F50" s="9">
        <f t="shared" si="2"/>
        <v>1040.3646153846153</v>
      </c>
      <c r="G50" s="9">
        <f t="shared" si="6"/>
        <v>70.544231170456911</v>
      </c>
    </row>
    <row r="51" spans="1:7" ht="19.5">
      <c r="A51" s="8" t="s">
        <v>50</v>
      </c>
      <c r="B51" s="9">
        <v>79517.460000000006</v>
      </c>
      <c r="C51" s="48">
        <v>106000</v>
      </c>
      <c r="D51" s="9">
        <v>106000</v>
      </c>
      <c r="E51" s="9">
        <v>106030.7</v>
      </c>
      <c r="F51" s="9">
        <f t="shared" si="2"/>
        <v>133.34266461730542</v>
      </c>
      <c r="G51" s="9">
        <f t="shared" si="6"/>
        <v>100.02896226415095</v>
      </c>
    </row>
    <row r="52" spans="1:7" ht="19.5">
      <c r="A52" s="8" t="s">
        <v>51</v>
      </c>
      <c r="B52" s="9">
        <v>7562.5</v>
      </c>
      <c r="C52" s="48">
        <v>5700</v>
      </c>
      <c r="D52" s="9">
        <v>5700</v>
      </c>
      <c r="E52" s="9">
        <v>5245.8</v>
      </c>
      <c r="F52" s="9">
        <f t="shared" si="2"/>
        <v>69.365950413223146</v>
      </c>
      <c r="G52" s="9">
        <f t="shared" si="6"/>
        <v>92.031578947368416</v>
      </c>
    </row>
    <row r="53" spans="1:7" ht="18.75">
      <c r="A53" s="3" t="s">
        <v>52</v>
      </c>
      <c r="B53" s="4">
        <f>SUM(B54:B59)</f>
        <v>149001.4</v>
      </c>
      <c r="C53" s="49">
        <f>SUM(C54:C59)</f>
        <v>178832.18</v>
      </c>
      <c r="D53" s="4">
        <f>SUM(D54:D59)</f>
        <v>178832.18</v>
      </c>
      <c r="E53" s="4">
        <f>SUM(E54:E59)</f>
        <v>165368.30000000002</v>
      </c>
      <c r="F53" s="9">
        <f t="shared" si="2"/>
        <v>110.98439343522948</v>
      </c>
      <c r="G53" s="9">
        <f t="shared" si="6"/>
        <v>92.471220783641968</v>
      </c>
    </row>
    <row r="54" spans="1:7" ht="19.5">
      <c r="A54" s="8" t="s">
        <v>53</v>
      </c>
      <c r="B54" s="9">
        <v>37604.19</v>
      </c>
      <c r="C54" s="48">
        <v>40982</v>
      </c>
      <c r="D54" s="9">
        <v>40982</v>
      </c>
      <c r="E54" s="9">
        <v>46756.39</v>
      </c>
      <c r="F54" s="9">
        <f t="shared" si="2"/>
        <v>124.33824528596413</v>
      </c>
      <c r="G54" s="9">
        <f t="shared" si="6"/>
        <v>114.09006393050606</v>
      </c>
    </row>
    <row r="55" spans="1:7">
      <c r="A55" s="8" t="s">
        <v>54</v>
      </c>
      <c r="B55" s="9">
        <v>30332.38</v>
      </c>
      <c r="C55" s="48">
        <v>31800</v>
      </c>
      <c r="D55" s="9">
        <v>31800</v>
      </c>
      <c r="E55" s="9">
        <v>30710.68</v>
      </c>
      <c r="F55" s="9">
        <f t="shared" si="2"/>
        <v>101.24718205429313</v>
      </c>
      <c r="G55" s="9">
        <f t="shared" si="6"/>
        <v>96.574465408805025</v>
      </c>
    </row>
    <row r="56" spans="1:7">
      <c r="A56" s="8" t="s">
        <v>55</v>
      </c>
      <c r="B56" s="9">
        <v>59066.62</v>
      </c>
      <c r="C56" s="48">
        <v>96000</v>
      </c>
      <c r="D56" s="9">
        <v>96000</v>
      </c>
      <c r="E56" s="9">
        <v>68344.81</v>
      </c>
      <c r="F56" s="9">
        <f t="shared" si="2"/>
        <v>115.70800902438636</v>
      </c>
      <c r="G56" s="9">
        <f t="shared" si="6"/>
        <v>71.192510416666664</v>
      </c>
    </row>
    <row r="57" spans="1:7" ht="19.5">
      <c r="A57" s="8" t="s">
        <v>56</v>
      </c>
      <c r="B57" s="9">
        <v>10129.31</v>
      </c>
      <c r="C57" s="48">
        <v>7000</v>
      </c>
      <c r="D57" s="9">
        <v>7000</v>
      </c>
      <c r="E57" s="9">
        <v>15917.98</v>
      </c>
      <c r="F57" s="9">
        <f t="shared" si="2"/>
        <v>157.14772279651822</v>
      </c>
      <c r="G57" s="9">
        <f t="shared" si="6"/>
        <v>227.39971428571425</v>
      </c>
    </row>
    <row r="58" spans="1:7">
      <c r="A58" s="8" t="s">
        <v>57</v>
      </c>
      <c r="B58" s="9">
        <v>9966.4</v>
      </c>
      <c r="C58" s="48">
        <v>2350.1799999999998</v>
      </c>
      <c r="D58" s="9">
        <v>2350.1799999999998</v>
      </c>
      <c r="E58" s="9">
        <v>3025.94</v>
      </c>
      <c r="F58" s="9">
        <f t="shared" si="2"/>
        <v>30.36141435222347</v>
      </c>
      <c r="G58" s="9">
        <f t="shared" si="6"/>
        <v>128.75354228186777</v>
      </c>
    </row>
    <row r="59" spans="1:7" ht="19.5">
      <c r="A59" s="8" t="s">
        <v>58</v>
      </c>
      <c r="B59" s="9">
        <v>1902.5</v>
      </c>
      <c r="C59" s="48">
        <v>700</v>
      </c>
      <c r="D59" s="9">
        <v>700</v>
      </c>
      <c r="E59" s="9">
        <v>612.5</v>
      </c>
      <c r="F59" s="9">
        <f t="shared" si="2"/>
        <v>32.19448094612352</v>
      </c>
      <c r="G59" s="9">
        <f t="shared" si="6"/>
        <v>87.5</v>
      </c>
    </row>
    <row r="60" spans="1:7">
      <c r="A60" s="3" t="s">
        <v>59</v>
      </c>
      <c r="B60" s="4">
        <f>SUM(B61:B68)</f>
        <v>159534.74</v>
      </c>
      <c r="C60" s="4">
        <f>SUM(C61:C68)</f>
        <v>156462.63</v>
      </c>
      <c r="D60" s="4">
        <f>SUM(D61:D68)</f>
        <v>156462.63</v>
      </c>
      <c r="E60" s="4">
        <f>SUM(E61:E68)</f>
        <v>178573.19999999998</v>
      </c>
      <c r="F60" s="9">
        <f t="shared" si="2"/>
        <v>111.93373932223163</v>
      </c>
      <c r="G60" s="9">
        <f t="shared" si="6"/>
        <v>114.13153415611126</v>
      </c>
    </row>
    <row r="61" spans="1:7" ht="19.5">
      <c r="A61" s="8" t="s">
        <v>60</v>
      </c>
      <c r="B61" s="9">
        <v>19191.599999999999</v>
      </c>
      <c r="C61" s="48">
        <v>20399</v>
      </c>
      <c r="D61" s="9">
        <v>20399</v>
      </c>
      <c r="E61" s="9">
        <v>18480.75</v>
      </c>
      <c r="F61" s="9">
        <f t="shared" si="2"/>
        <v>96.296035765647474</v>
      </c>
      <c r="G61" s="9">
        <f t="shared" si="6"/>
        <v>90.59635276239031</v>
      </c>
    </row>
    <row r="62" spans="1:7" ht="19.5">
      <c r="A62" s="8" t="s">
        <v>61</v>
      </c>
      <c r="B62" s="9">
        <v>22542.59</v>
      </c>
      <c r="C62" s="48">
        <v>10550.94</v>
      </c>
      <c r="D62" s="9">
        <v>10550.94</v>
      </c>
      <c r="E62" s="9">
        <v>37811.17</v>
      </c>
      <c r="F62" s="9">
        <f t="shared" si="2"/>
        <v>167.73214612872789</v>
      </c>
      <c r="G62" s="9">
        <f t="shared" si="6"/>
        <v>358.36778523998805</v>
      </c>
    </row>
    <row r="63" spans="1:7" ht="19.5">
      <c r="A63" s="8" t="s">
        <v>62</v>
      </c>
      <c r="B63" s="9"/>
      <c r="C63" s="50"/>
      <c r="D63" s="9"/>
      <c r="E63" s="9"/>
      <c r="F63" s="9"/>
      <c r="G63" s="9"/>
    </row>
    <row r="64" spans="1:7">
      <c r="A64" s="8" t="s">
        <v>63</v>
      </c>
      <c r="B64" s="9">
        <v>81909.149999999994</v>
      </c>
      <c r="C64" s="48">
        <v>74506.59</v>
      </c>
      <c r="D64" s="9">
        <v>74506.59</v>
      </c>
      <c r="E64" s="9">
        <v>74569.88</v>
      </c>
      <c r="F64" s="9">
        <f t="shared" si="2"/>
        <v>91.039743423048606</v>
      </c>
      <c r="G64" s="9">
        <f t="shared" ref="G64:G94" si="7">E64/D64*100</f>
        <v>100.08494550616263</v>
      </c>
    </row>
    <row r="65" spans="1:7" ht="19.5">
      <c r="A65" s="8" t="s">
        <v>64</v>
      </c>
      <c r="B65" s="9">
        <v>6000</v>
      </c>
      <c r="C65" s="48">
        <v>8400</v>
      </c>
      <c r="D65" s="9">
        <v>8400</v>
      </c>
      <c r="E65" s="9">
        <v>8400</v>
      </c>
      <c r="F65" s="9">
        <f t="shared" si="2"/>
        <v>140</v>
      </c>
      <c r="G65" s="9">
        <f t="shared" si="7"/>
        <v>100</v>
      </c>
    </row>
    <row r="66" spans="1:7">
      <c r="A66" s="8" t="s">
        <v>65</v>
      </c>
      <c r="B66" s="9">
        <v>4571.1000000000004</v>
      </c>
      <c r="C66" s="50">
        <v>4571.1000000000004</v>
      </c>
      <c r="D66" s="9">
        <v>4571.1000000000004</v>
      </c>
      <c r="E66" s="9">
        <v>4571.1000000000004</v>
      </c>
      <c r="F66" s="9">
        <f t="shared" si="2"/>
        <v>100</v>
      </c>
      <c r="G66" s="9">
        <f t="shared" si="7"/>
        <v>100</v>
      </c>
    </row>
    <row r="67" spans="1:7">
      <c r="A67" s="8" t="s">
        <v>66</v>
      </c>
      <c r="B67" s="9">
        <v>16867.8</v>
      </c>
      <c r="C67" s="48">
        <v>23600</v>
      </c>
      <c r="D67" s="9">
        <v>23600</v>
      </c>
      <c r="E67" s="9">
        <v>21427.8</v>
      </c>
      <c r="F67" s="9">
        <f t="shared" si="2"/>
        <v>127.03375662504892</v>
      </c>
      <c r="G67" s="9">
        <f t="shared" si="7"/>
        <v>90.795762711864398</v>
      </c>
    </row>
    <row r="68" spans="1:7">
      <c r="A68" s="8" t="s">
        <v>67</v>
      </c>
      <c r="B68" s="9">
        <v>8452.5</v>
      </c>
      <c r="C68" s="48">
        <v>14435</v>
      </c>
      <c r="D68" s="9">
        <v>14435</v>
      </c>
      <c r="E68" s="9">
        <v>13312.5</v>
      </c>
      <c r="F68" s="9">
        <f t="shared" si="2"/>
        <v>157.4977817213842</v>
      </c>
      <c r="G68" s="9">
        <f t="shared" si="7"/>
        <v>92.223761690335991</v>
      </c>
    </row>
    <row r="69" spans="1:7" ht="18" customHeight="1">
      <c r="A69" s="3" t="s">
        <v>68</v>
      </c>
      <c r="B69" s="4">
        <f>SUM(B70)</f>
        <v>0</v>
      </c>
      <c r="C69" s="49"/>
      <c r="D69" s="4"/>
      <c r="E69" s="4"/>
      <c r="F69" s="9"/>
      <c r="G69" s="9"/>
    </row>
    <row r="70" spans="1:7" ht="2.25" hidden="1" customHeight="1">
      <c r="A70" s="8" t="s">
        <v>69</v>
      </c>
      <c r="B70" s="9"/>
      <c r="C70" s="48"/>
      <c r="D70" s="9"/>
      <c r="E70" s="9"/>
      <c r="F70" s="9" t="e">
        <f t="shared" si="2"/>
        <v>#DIV/0!</v>
      </c>
      <c r="G70" s="9" t="e">
        <f t="shared" si="7"/>
        <v>#DIV/0!</v>
      </c>
    </row>
    <row r="71" spans="1:7" ht="18" customHeight="1">
      <c r="A71" s="3" t="s">
        <v>70</v>
      </c>
      <c r="B71" s="4">
        <f>SUM(B72:B78)</f>
        <v>5310.72</v>
      </c>
      <c r="C71" s="49">
        <f>SUM(C72:C78)</f>
        <v>57348.41</v>
      </c>
      <c r="D71" s="4">
        <f>SUM(D72:D78)</f>
        <v>57348.41</v>
      </c>
      <c r="E71" s="4">
        <f>SUM(E72:E78)</f>
        <v>53688.43</v>
      </c>
      <c r="F71" s="9">
        <f t="shared" si="2"/>
        <v>1010.9444670402506</v>
      </c>
      <c r="G71" s="9">
        <f t="shared" si="7"/>
        <v>93.617992198911864</v>
      </c>
    </row>
    <row r="72" spans="1:7" ht="29.25" hidden="1">
      <c r="A72" s="8" t="s">
        <v>71</v>
      </c>
      <c r="B72" s="9"/>
      <c r="C72" s="48"/>
      <c r="D72" s="9"/>
      <c r="E72" s="9"/>
      <c r="F72" s="9" t="e">
        <f t="shared" si="2"/>
        <v>#DIV/0!</v>
      </c>
      <c r="G72" s="9" t="e">
        <f t="shared" si="7"/>
        <v>#DIV/0!</v>
      </c>
    </row>
    <row r="73" spans="1:7">
      <c r="A73" s="8" t="s">
        <v>72</v>
      </c>
      <c r="B73" s="9"/>
      <c r="C73" s="48">
        <v>3348.41</v>
      </c>
      <c r="D73" s="9">
        <v>3348.41</v>
      </c>
      <c r="E73" s="9"/>
      <c r="F73" s="9"/>
      <c r="G73" s="9">
        <f t="shared" si="7"/>
        <v>0</v>
      </c>
    </row>
    <row r="74" spans="1:7">
      <c r="A74" s="8" t="s">
        <v>73</v>
      </c>
      <c r="B74" s="9">
        <v>1947.97</v>
      </c>
      <c r="C74" s="48">
        <v>3500</v>
      </c>
      <c r="D74" s="9">
        <v>3500</v>
      </c>
      <c r="E74" s="9">
        <v>4412.45</v>
      </c>
      <c r="F74" s="9"/>
      <c r="G74" s="9">
        <f t="shared" si="7"/>
        <v>126.07</v>
      </c>
    </row>
    <row r="75" spans="1:7">
      <c r="A75" s="8" t="s">
        <v>74</v>
      </c>
      <c r="B75" s="9">
        <v>1250</v>
      </c>
      <c r="C75" s="48">
        <v>1250</v>
      </c>
      <c r="D75" s="9">
        <v>1250</v>
      </c>
      <c r="E75" s="9">
        <v>1250</v>
      </c>
      <c r="F75" s="9">
        <f t="shared" ref="F75" si="8">E75/B75*100</f>
        <v>100</v>
      </c>
      <c r="G75" s="9">
        <f t="shared" si="7"/>
        <v>100</v>
      </c>
    </row>
    <row r="76" spans="1:7">
      <c r="A76" s="8" t="s">
        <v>75</v>
      </c>
      <c r="B76" s="9"/>
      <c r="C76" s="48">
        <v>34000</v>
      </c>
      <c r="D76" s="9">
        <v>34000</v>
      </c>
      <c r="E76" s="9">
        <v>33783.51</v>
      </c>
      <c r="F76" s="9"/>
      <c r="G76" s="9">
        <f t="shared" si="7"/>
        <v>99.363264705882358</v>
      </c>
    </row>
    <row r="77" spans="1:7">
      <c r="A77" s="8" t="s">
        <v>76</v>
      </c>
      <c r="B77" s="9"/>
      <c r="C77" s="48">
        <v>9250</v>
      </c>
      <c r="D77" s="9">
        <v>9250</v>
      </c>
      <c r="E77" s="9">
        <v>9250</v>
      </c>
      <c r="F77" s="9"/>
      <c r="G77" s="9">
        <f t="shared" si="7"/>
        <v>100</v>
      </c>
    </row>
    <row r="78" spans="1:7" ht="19.5">
      <c r="A78" s="8" t="s">
        <v>77</v>
      </c>
      <c r="B78" s="9">
        <v>2112.75</v>
      </c>
      <c r="C78" s="48">
        <v>6000</v>
      </c>
      <c r="D78" s="9">
        <v>6000</v>
      </c>
      <c r="E78" s="9">
        <v>4992.47</v>
      </c>
      <c r="F78" s="9">
        <f t="shared" ref="F78:F95" si="9">E78/B78*100</f>
        <v>236.30197609750329</v>
      </c>
      <c r="G78" s="9">
        <f t="shared" si="7"/>
        <v>83.20783333333334</v>
      </c>
    </row>
    <row r="79" spans="1:7">
      <c r="A79" s="8" t="s">
        <v>78</v>
      </c>
      <c r="B79" s="4">
        <v>811.21</v>
      </c>
      <c r="C79" s="49">
        <v>6100</v>
      </c>
      <c r="D79" s="4">
        <v>6100</v>
      </c>
      <c r="E79" s="4">
        <v>9091.24</v>
      </c>
      <c r="F79" s="9">
        <f t="shared" si="9"/>
        <v>1120.7011747882791</v>
      </c>
      <c r="G79" s="9">
        <f t="shared" si="7"/>
        <v>149.03672131147542</v>
      </c>
    </row>
    <row r="80" spans="1:7">
      <c r="A80" s="3" t="s">
        <v>79</v>
      </c>
      <c r="B80" s="4">
        <f>SUM(B81+B82)</f>
        <v>811.21</v>
      </c>
      <c r="C80" s="4">
        <f>SUM(C81+C82)</f>
        <v>6100</v>
      </c>
      <c r="D80" s="4">
        <f>SUM(D81+D82)</f>
        <v>6100</v>
      </c>
      <c r="E80" s="4">
        <f>SUM(E81+E82)</f>
        <v>9091.24</v>
      </c>
      <c r="F80" s="9">
        <f t="shared" si="9"/>
        <v>1120.7011747882791</v>
      </c>
      <c r="G80" s="9">
        <f t="shared" si="7"/>
        <v>149.03672131147542</v>
      </c>
    </row>
    <row r="81" spans="1:7" ht="19.5">
      <c r="A81" s="8" t="s">
        <v>80</v>
      </c>
      <c r="B81" s="9">
        <v>811.02</v>
      </c>
      <c r="C81" s="48">
        <v>1000</v>
      </c>
      <c r="D81" s="9">
        <v>1000</v>
      </c>
      <c r="E81" s="9">
        <v>970.76</v>
      </c>
      <c r="F81" s="9">
        <f t="shared" si="9"/>
        <v>119.69618505092352</v>
      </c>
      <c r="G81" s="9">
        <f t="shared" si="7"/>
        <v>97.075999999999993</v>
      </c>
    </row>
    <row r="82" spans="1:7">
      <c r="A82" s="8" t="s">
        <v>81</v>
      </c>
      <c r="B82" s="9">
        <v>0.19</v>
      </c>
      <c r="C82" s="50">
        <v>5100</v>
      </c>
      <c r="D82" s="9">
        <v>5100</v>
      </c>
      <c r="E82" s="9">
        <v>8120.48</v>
      </c>
      <c r="F82" s="9">
        <f t="shared" si="9"/>
        <v>4273936.8421052629</v>
      </c>
      <c r="G82" s="9">
        <f t="shared" si="7"/>
        <v>159.22509803921568</v>
      </c>
    </row>
    <row r="83" spans="1:7" ht="29.25">
      <c r="A83" s="8" t="s">
        <v>82</v>
      </c>
      <c r="B83" s="4">
        <f t="shared" ref="B83:E84" si="10">SUM(B84)</f>
        <v>1030</v>
      </c>
      <c r="C83" s="4">
        <f t="shared" si="10"/>
        <v>3705</v>
      </c>
      <c r="D83" s="4">
        <f t="shared" si="10"/>
        <v>3705</v>
      </c>
      <c r="E83" s="4">
        <f t="shared" si="10"/>
        <v>3606.74</v>
      </c>
      <c r="F83" s="9">
        <f t="shared" si="9"/>
        <v>350.16893203883495</v>
      </c>
      <c r="G83" s="9">
        <f t="shared" si="7"/>
        <v>97.347908232118755</v>
      </c>
    </row>
    <row r="84" spans="1:7" ht="18.75">
      <c r="A84" s="3" t="s">
        <v>83</v>
      </c>
      <c r="B84" s="4">
        <f t="shared" si="10"/>
        <v>1030</v>
      </c>
      <c r="C84" s="4">
        <f t="shared" si="10"/>
        <v>3705</v>
      </c>
      <c r="D84" s="4">
        <f t="shared" si="10"/>
        <v>3705</v>
      </c>
      <c r="E84" s="4">
        <f t="shared" si="10"/>
        <v>3606.74</v>
      </c>
      <c r="F84" s="9">
        <f t="shared" si="9"/>
        <v>350.16893203883495</v>
      </c>
      <c r="G84" s="9">
        <f t="shared" si="7"/>
        <v>97.347908232118755</v>
      </c>
    </row>
    <row r="85" spans="1:7" ht="19.5">
      <c r="A85" s="8" t="s">
        <v>84</v>
      </c>
      <c r="B85" s="9">
        <v>1030</v>
      </c>
      <c r="C85" s="50">
        <v>3705</v>
      </c>
      <c r="D85" s="9">
        <v>3705</v>
      </c>
      <c r="E85" s="9">
        <v>3606.74</v>
      </c>
      <c r="F85" s="9">
        <f t="shared" si="9"/>
        <v>350.16893203883495</v>
      </c>
      <c r="G85" s="9">
        <f t="shared" si="7"/>
        <v>97.347908232118755</v>
      </c>
    </row>
    <row r="86" spans="1:7" ht="18.75">
      <c r="A86" s="3" t="s">
        <v>85</v>
      </c>
      <c r="B86" s="4">
        <f>SUM(B87+B94)</f>
        <v>37898.28</v>
      </c>
      <c r="C86" s="4">
        <f>SUM(C87+C94)</f>
        <v>12200</v>
      </c>
      <c r="D86" s="4">
        <f>SUM(D87+D94)</f>
        <v>10100</v>
      </c>
      <c r="E86" s="4">
        <f>SUM(E87+E94)</f>
        <v>5309.2</v>
      </c>
      <c r="F86" s="9">
        <f t="shared" si="9"/>
        <v>14.009079039998648</v>
      </c>
      <c r="G86" s="9">
        <f t="shared" si="7"/>
        <v>52.566336633663369</v>
      </c>
    </row>
    <row r="87" spans="1:7" ht="19.5">
      <c r="A87" s="8" t="s">
        <v>86</v>
      </c>
      <c r="B87" s="9">
        <f>SUM(B88)</f>
        <v>33281.9</v>
      </c>
      <c r="C87" s="9">
        <f>SUM(C88)</f>
        <v>10100</v>
      </c>
      <c r="D87" s="9">
        <f>SUM(D88)</f>
        <v>8000</v>
      </c>
      <c r="E87" s="9">
        <v>3</v>
      </c>
      <c r="F87" s="9">
        <f t="shared" si="9"/>
        <v>9.0139084607549439E-3</v>
      </c>
      <c r="G87" s="9">
        <f t="shared" si="7"/>
        <v>3.7499999999999999E-2</v>
      </c>
    </row>
    <row r="88" spans="1:7">
      <c r="A88" s="3" t="s">
        <v>87</v>
      </c>
      <c r="B88" s="9">
        <v>33281.9</v>
      </c>
      <c r="C88" s="48">
        <f>SUM(C89:C93)</f>
        <v>10100</v>
      </c>
      <c r="D88" s="9">
        <v>8000</v>
      </c>
      <c r="E88" s="9"/>
      <c r="F88" s="9">
        <f t="shared" si="9"/>
        <v>0</v>
      </c>
      <c r="G88" s="9">
        <f t="shared" si="7"/>
        <v>0</v>
      </c>
    </row>
    <row r="89" spans="1:7">
      <c r="A89" s="8" t="s">
        <v>88</v>
      </c>
      <c r="B89" s="9">
        <v>33281.9</v>
      </c>
      <c r="C89" s="48">
        <v>8000</v>
      </c>
      <c r="D89" s="9">
        <v>8000</v>
      </c>
      <c r="E89" s="9"/>
      <c r="F89" s="9">
        <f t="shared" si="9"/>
        <v>0</v>
      </c>
      <c r="G89" s="9">
        <f t="shared" si="7"/>
        <v>0</v>
      </c>
    </row>
    <row r="90" spans="1:7">
      <c r="A90" s="8" t="s">
        <v>89</v>
      </c>
      <c r="B90" s="9"/>
      <c r="C90" s="51">
        <v>2100</v>
      </c>
      <c r="D90" s="9">
        <v>2100</v>
      </c>
      <c r="E90" s="9">
        <v>3</v>
      </c>
      <c r="F90" s="9"/>
      <c r="G90" s="9">
        <f t="shared" si="7"/>
        <v>0.14285714285714285</v>
      </c>
    </row>
    <row r="91" spans="1:7">
      <c r="A91" s="8" t="s">
        <v>90</v>
      </c>
      <c r="B91" s="9"/>
      <c r="C91" s="48"/>
      <c r="D91" s="9"/>
      <c r="E91" s="9"/>
      <c r="F91" s="9"/>
      <c r="G91" s="9"/>
    </row>
    <row r="92" spans="1:7">
      <c r="A92" s="8" t="s">
        <v>91</v>
      </c>
      <c r="B92" s="9"/>
      <c r="C92" s="48"/>
      <c r="D92" s="9"/>
      <c r="E92" s="9"/>
      <c r="F92" s="9"/>
      <c r="G92" s="9"/>
    </row>
    <row r="93" spans="1:7" ht="19.5">
      <c r="A93" s="8" t="s">
        <v>92</v>
      </c>
      <c r="B93" s="9"/>
      <c r="C93" s="48"/>
      <c r="D93" s="9"/>
      <c r="E93" s="9"/>
      <c r="F93" s="9"/>
      <c r="G93" s="9"/>
    </row>
    <row r="94" spans="1:7" ht="18.75">
      <c r="A94" s="3" t="s">
        <v>93</v>
      </c>
      <c r="B94" s="4">
        <f>SUM(B95)</f>
        <v>4616.38</v>
      </c>
      <c r="C94" s="4">
        <f>SUM(C95)</f>
        <v>2100</v>
      </c>
      <c r="D94" s="4">
        <f>SUM(D95)</f>
        <v>2100</v>
      </c>
      <c r="E94" s="4">
        <f>SUM(E95)</f>
        <v>5306.2</v>
      </c>
      <c r="F94" s="9">
        <f t="shared" si="9"/>
        <v>114.94287731945809</v>
      </c>
      <c r="G94" s="9">
        <f t="shared" si="7"/>
        <v>252.67619047619044</v>
      </c>
    </row>
    <row r="95" spans="1:7">
      <c r="A95" s="8" t="s">
        <v>94</v>
      </c>
      <c r="B95" s="9">
        <v>4616.38</v>
      </c>
      <c r="C95" s="48">
        <v>2100</v>
      </c>
      <c r="D95" s="9">
        <v>2100</v>
      </c>
      <c r="E95" s="9">
        <v>5306.2</v>
      </c>
      <c r="F95" s="9">
        <f t="shared" si="9"/>
        <v>114.94287731945809</v>
      </c>
      <c r="G95" s="9">
        <f t="shared" ref="G95" si="11">E95/D95*100</f>
        <v>252.67619047619044</v>
      </c>
    </row>
    <row r="96" spans="1:7" ht="18.75">
      <c r="A96" s="3" t="s">
        <v>95</v>
      </c>
      <c r="B96" s="4"/>
      <c r="C96" s="52"/>
      <c r="D96" s="4"/>
      <c r="E96" s="4"/>
      <c r="F96" s="9"/>
      <c r="G96" s="4"/>
    </row>
    <row r="97" spans="1:7">
      <c r="A97" s="8" t="s">
        <v>96</v>
      </c>
      <c r="B97" s="9"/>
      <c r="C97" s="51"/>
      <c r="D97" s="9"/>
      <c r="E97" s="9"/>
      <c r="F97" s="9"/>
      <c r="G97" s="9"/>
    </row>
    <row r="98" spans="1:7">
      <c r="A98" s="11" t="s">
        <v>97</v>
      </c>
      <c r="B98" s="12">
        <f>B37+B86</f>
        <v>4463184.5100000007</v>
      </c>
      <c r="C98" s="53">
        <f>C37+C86</f>
        <v>4895733.7</v>
      </c>
      <c r="D98" s="12">
        <f>D37+D86</f>
        <v>4893633.7</v>
      </c>
      <c r="E98" s="12">
        <f>E37+E86</f>
        <v>4748653.3600000003</v>
      </c>
      <c r="F98" s="12">
        <f>E98/B98*100</f>
        <v>106.39607995950855</v>
      </c>
      <c r="G98" s="12">
        <f>E98/D98*100</f>
        <v>97.037368366986684</v>
      </c>
    </row>
    <row r="101" spans="1:7">
      <c r="D101" s="31"/>
    </row>
    <row r="102" spans="1:7">
      <c r="B102" s="31"/>
      <c r="C102" s="31"/>
      <c r="D102" s="31"/>
      <c r="E102" s="31"/>
    </row>
  </sheetData>
  <mergeCells count="1">
    <mergeCell ref="B1:G1"/>
  </mergeCells>
  <pageMargins left="0.39370078740157483" right="0.19685039370078741" top="0.98425196850393704" bottom="0.59055118110236227" header="0.51181102362204722" footer="0.5118110236220472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J13" sqref="J13"/>
    </sheetView>
  </sheetViews>
  <sheetFormatPr defaultRowHeight="11.25"/>
  <cols>
    <col min="1" max="1" width="40.28515625" style="41" customWidth="1"/>
    <col min="2" max="2" width="16" style="41" customWidth="1"/>
    <col min="3" max="3" width="15.42578125" style="41" customWidth="1"/>
    <col min="4" max="4" width="15.140625" style="41" customWidth="1"/>
    <col min="5" max="5" width="14" style="41" customWidth="1"/>
    <col min="6" max="6" width="7.85546875" style="41" bestFit="1" customWidth="1"/>
    <col min="7" max="7" width="8.140625" style="41" customWidth="1"/>
    <col min="8" max="16384" width="9.140625" style="41"/>
  </cols>
  <sheetData>
    <row r="1" spans="1:7" ht="15.75" customHeight="1" thickBot="1">
      <c r="A1" s="83" t="s">
        <v>155</v>
      </c>
      <c r="B1" s="86"/>
      <c r="C1" s="86"/>
      <c r="D1" s="86"/>
      <c r="E1" s="86"/>
      <c r="F1" s="87"/>
    </row>
    <row r="2" spans="1:7" ht="34.5" thickBo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</row>
    <row r="3" spans="1:7" ht="12">
      <c r="A3" s="42" t="s">
        <v>115</v>
      </c>
      <c r="B3" s="43">
        <f>SUM(B4:B19)</f>
        <v>4463184.51</v>
      </c>
      <c r="C3" s="43">
        <f>SUM(C4:C19)</f>
        <v>4895733.7</v>
      </c>
      <c r="D3" s="43">
        <f>SUM(D4:D19)</f>
        <v>4895733.7</v>
      </c>
      <c r="E3" s="43">
        <f>SUM(E4:E19)</f>
        <v>4748656.3600000003</v>
      </c>
      <c r="F3" s="4">
        <f t="shared" ref="F3:F8" si="0">E3/B3*100</f>
        <v>106.39614717608887</v>
      </c>
      <c r="G3" s="9">
        <f t="shared" ref="G3" si="1">E3/D3*100</f>
        <v>96.995805960606077</v>
      </c>
    </row>
    <row r="4" spans="1:7" ht="12.75">
      <c r="A4" s="42" t="s">
        <v>116</v>
      </c>
      <c r="B4" s="57">
        <v>31140.78</v>
      </c>
      <c r="C4" s="56">
        <v>71983.59</v>
      </c>
      <c r="D4" s="56">
        <v>71983.59</v>
      </c>
      <c r="E4" s="56">
        <v>68933.289999999994</v>
      </c>
      <c r="F4" s="4">
        <f t="shared" si="0"/>
        <v>221.36019072097741</v>
      </c>
      <c r="G4" s="9">
        <f t="shared" ref="G4" si="2">E4/D4*100</f>
        <v>95.762506426811996</v>
      </c>
    </row>
    <row r="5" spans="1:7" ht="12.75">
      <c r="A5" s="55" t="s">
        <v>146</v>
      </c>
      <c r="B5" s="38"/>
      <c r="C5" s="38">
        <v>6087.93</v>
      </c>
      <c r="D5" s="38">
        <v>6087.93</v>
      </c>
      <c r="E5" s="38">
        <v>6087.93</v>
      </c>
      <c r="F5" s="4"/>
      <c r="G5" s="9">
        <f t="shared" ref="G5:G19" si="3">E5/D5*100</f>
        <v>100</v>
      </c>
    </row>
    <row r="6" spans="1:7" ht="24">
      <c r="A6" s="42" t="s">
        <v>117</v>
      </c>
      <c r="B6" s="38">
        <v>1448.21</v>
      </c>
      <c r="C6" s="38">
        <v>5000</v>
      </c>
      <c r="D6" s="38">
        <v>5000</v>
      </c>
      <c r="E6" s="54">
        <v>537.30999999999995</v>
      </c>
      <c r="F6" s="4">
        <f t="shared" si="0"/>
        <v>37.101663432789437</v>
      </c>
      <c r="G6" s="9">
        <f t="shared" si="3"/>
        <v>10.746199999999998</v>
      </c>
    </row>
    <row r="7" spans="1:7" ht="24">
      <c r="A7" s="42" t="s">
        <v>118</v>
      </c>
      <c r="B7" s="38">
        <v>7123.16</v>
      </c>
      <c r="C7" s="38">
        <v>16917.18</v>
      </c>
      <c r="D7" s="38">
        <v>16917.18</v>
      </c>
      <c r="E7" s="38">
        <v>1391.2</v>
      </c>
      <c r="F7" s="4">
        <f t="shared" si="0"/>
        <v>19.530657741788758</v>
      </c>
      <c r="G7" s="9">
        <f t="shared" si="3"/>
        <v>8.2235928210257274</v>
      </c>
    </row>
    <row r="8" spans="1:7" ht="24">
      <c r="A8" s="42" t="s">
        <v>145</v>
      </c>
      <c r="B8" s="38">
        <v>409541.23</v>
      </c>
      <c r="C8" s="38">
        <v>390200</v>
      </c>
      <c r="D8" s="38">
        <v>390200</v>
      </c>
      <c r="E8" s="38">
        <v>385306.03</v>
      </c>
      <c r="F8" s="4">
        <f t="shared" si="0"/>
        <v>94.082354052606632</v>
      </c>
      <c r="G8" s="9">
        <f t="shared" si="3"/>
        <v>98.745779087647364</v>
      </c>
    </row>
    <row r="9" spans="1:7" ht="24">
      <c r="A9" s="42" t="s">
        <v>120</v>
      </c>
      <c r="B9" s="43"/>
      <c r="C9" s="43"/>
      <c r="D9" s="43"/>
      <c r="E9" s="43">
        <v>3</v>
      </c>
      <c r="F9" s="4"/>
      <c r="G9" s="9"/>
    </row>
    <row r="10" spans="1:7" ht="24">
      <c r="A10" s="42" t="s">
        <v>121</v>
      </c>
      <c r="B10" s="43"/>
      <c r="C10" s="42"/>
      <c r="D10" s="42"/>
      <c r="E10" s="43"/>
      <c r="F10" s="4"/>
      <c r="G10" s="9"/>
    </row>
    <row r="11" spans="1:7" ht="12">
      <c r="A11" s="42" t="s">
        <v>122</v>
      </c>
      <c r="B11" s="43"/>
      <c r="C11" s="43"/>
      <c r="D11" s="43"/>
      <c r="E11" s="43"/>
      <c r="F11" s="4"/>
      <c r="G11" s="9"/>
    </row>
    <row r="12" spans="1:7" ht="12.75">
      <c r="A12" s="42" t="s">
        <v>123</v>
      </c>
      <c r="B12" s="38">
        <v>28851.32</v>
      </c>
      <c r="C12" s="38">
        <v>28852.84</v>
      </c>
      <c r="D12" s="38">
        <v>28852.84</v>
      </c>
      <c r="E12" s="38">
        <v>28852.84</v>
      </c>
      <c r="F12" s="4">
        <f t="shared" ref="F12:F19" si="4">E12/B12*100</f>
        <v>100.00526838979984</v>
      </c>
      <c r="G12" s="9">
        <f t="shared" si="3"/>
        <v>100</v>
      </c>
    </row>
    <row r="13" spans="1:7" ht="12.75">
      <c r="A13" s="42" t="s">
        <v>124</v>
      </c>
      <c r="B13" s="38">
        <v>3984578.11</v>
      </c>
      <c r="C13" s="38">
        <v>4372701.22</v>
      </c>
      <c r="D13" s="38">
        <v>4372701.22</v>
      </c>
      <c r="E13" s="38">
        <v>4230960.9000000004</v>
      </c>
      <c r="F13" s="4">
        <f t="shared" si="4"/>
        <v>106.18340971611673</v>
      </c>
      <c r="G13" s="9">
        <f t="shared" si="3"/>
        <v>96.758518067694567</v>
      </c>
    </row>
    <row r="14" spans="1:7" ht="12">
      <c r="A14" s="42" t="s">
        <v>125</v>
      </c>
      <c r="B14" s="43"/>
      <c r="C14" s="42"/>
      <c r="D14" s="42"/>
      <c r="E14" s="43"/>
      <c r="F14" s="4"/>
      <c r="G14" s="9"/>
    </row>
    <row r="15" spans="1:7" ht="24">
      <c r="A15" s="42" t="s">
        <v>126</v>
      </c>
      <c r="B15" s="43"/>
      <c r="C15" s="43"/>
      <c r="D15" s="43"/>
      <c r="E15" s="43"/>
      <c r="F15" s="4"/>
      <c r="G15" s="9"/>
    </row>
    <row r="16" spans="1:7" ht="12">
      <c r="A16" s="42" t="s">
        <v>127</v>
      </c>
      <c r="B16" s="43"/>
      <c r="C16" s="43"/>
      <c r="D16" s="43"/>
      <c r="E16" s="43"/>
      <c r="F16" s="4"/>
      <c r="G16" s="9"/>
    </row>
    <row r="17" spans="1:7" ht="24">
      <c r="A17" s="42" t="s">
        <v>128</v>
      </c>
      <c r="B17" s="43"/>
      <c r="C17" s="43"/>
      <c r="D17" s="43"/>
      <c r="E17" s="43"/>
      <c r="F17" s="4"/>
      <c r="G17" s="9"/>
    </row>
    <row r="18" spans="1:7" ht="36">
      <c r="A18" s="42" t="s">
        <v>129</v>
      </c>
      <c r="B18" s="43"/>
      <c r="C18" s="38">
        <v>2100</v>
      </c>
      <c r="D18" s="38">
        <v>2100</v>
      </c>
      <c r="E18" s="38">
        <v>26583.86</v>
      </c>
      <c r="F18" s="4"/>
      <c r="G18" s="9"/>
    </row>
    <row r="19" spans="1:7" ht="36">
      <c r="A19" s="42" t="s">
        <v>130</v>
      </c>
      <c r="B19" s="54">
        <v>501.7</v>
      </c>
      <c r="C19" s="38">
        <v>1890.94</v>
      </c>
      <c r="D19" s="38">
        <v>1890.94</v>
      </c>
      <c r="E19" s="43"/>
      <c r="F19" s="4">
        <f t="shared" si="4"/>
        <v>0</v>
      </c>
      <c r="G19" s="9">
        <f t="shared" si="3"/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tabSelected="1" topLeftCell="A46" workbookViewId="0">
      <selection activeCell="G49" sqref="G49"/>
    </sheetView>
  </sheetViews>
  <sheetFormatPr defaultRowHeight="11.25"/>
  <cols>
    <col min="1" max="1" width="40.28515625" style="41" customWidth="1"/>
    <col min="2" max="2" width="14.5703125" style="41" customWidth="1"/>
    <col min="3" max="3" width="25" style="41" customWidth="1"/>
    <col min="4" max="5" width="14.5703125" style="41" customWidth="1"/>
    <col min="6" max="6" width="8" style="41" customWidth="1"/>
    <col min="7" max="7" width="8.7109375" style="41" customWidth="1"/>
    <col min="8" max="16384" width="9.140625" style="41"/>
  </cols>
  <sheetData>
    <row r="1" spans="1:7" ht="12.75" thickBot="1">
      <c r="A1" s="83" t="s">
        <v>137</v>
      </c>
      <c r="B1" s="86"/>
      <c r="C1" s="86"/>
      <c r="D1" s="86"/>
      <c r="E1" s="86"/>
      <c r="F1" s="87"/>
    </row>
    <row r="2" spans="1:7" ht="34.5" thickBot="1">
      <c r="A2" s="40" t="s">
        <v>0</v>
      </c>
      <c r="B2" s="40" t="s">
        <v>1</v>
      </c>
      <c r="C2" s="36" t="s">
        <v>2</v>
      </c>
      <c r="D2" s="40" t="s">
        <v>3</v>
      </c>
      <c r="E2" s="40" t="s">
        <v>4</v>
      </c>
      <c r="F2" s="40" t="s">
        <v>5</v>
      </c>
      <c r="G2" s="40" t="s">
        <v>6</v>
      </c>
    </row>
    <row r="3" spans="1:7" ht="12">
      <c r="A3" s="42" t="s">
        <v>115</v>
      </c>
      <c r="B3" s="43">
        <f>SUM(B4+B90)</f>
        <v>4463184.51</v>
      </c>
      <c r="C3" s="43">
        <f>SUM(C4+C90)</f>
        <v>4895733.7</v>
      </c>
      <c r="D3" s="43">
        <f>SUM(D4+D90)</f>
        <v>4895733.7</v>
      </c>
      <c r="E3" s="43">
        <f>SUM(E4+E90)</f>
        <v>4748653.3600000003</v>
      </c>
      <c r="F3" s="4">
        <f t="shared" ref="F3:F64" si="0">E3/B3*100</f>
        <v>106.39607995950857</v>
      </c>
      <c r="G3" s="44">
        <v>104.99</v>
      </c>
    </row>
    <row r="4" spans="1:7" ht="12">
      <c r="A4" s="45" t="s">
        <v>147</v>
      </c>
      <c r="B4" s="46">
        <v>4403192.41</v>
      </c>
      <c r="C4" s="46">
        <v>4826009.34</v>
      </c>
      <c r="D4" s="46">
        <v>4826009.34</v>
      </c>
      <c r="E4" s="46">
        <v>4679402.28</v>
      </c>
      <c r="F4" s="12">
        <f t="shared" si="0"/>
        <v>106.27294572394123</v>
      </c>
      <c r="G4" s="69">
        <f t="shared" ref="G4:G64" si="1">E4/D4*100</f>
        <v>96.96214719717058</v>
      </c>
    </row>
    <row r="5" spans="1:7" ht="12">
      <c r="A5" s="64" t="s">
        <v>131</v>
      </c>
      <c r="B5" s="75">
        <f>SUM(B7+B10+B17+B22+B28+B39+B58+B62)</f>
        <v>4403192.41</v>
      </c>
      <c r="C5" s="75">
        <f>SUM(C7+C10+C17+C22+C28+C39+C58+C62)</f>
        <v>4826009.34</v>
      </c>
      <c r="D5" s="75">
        <f>SUM(D7+D10+D17+D22+D28+D39+D58+D62)</f>
        <v>4826009.34</v>
      </c>
      <c r="E5" s="75">
        <f>SUM(E7+E10+E17+E22+E28+E39+E58+E62)</f>
        <v>4679402.28</v>
      </c>
      <c r="F5" s="74">
        <f t="shared" si="0"/>
        <v>106.27294572394123</v>
      </c>
      <c r="G5" s="73">
        <f t="shared" si="1"/>
        <v>96.96214719717058</v>
      </c>
    </row>
    <row r="6" spans="1:7" ht="12.75">
      <c r="A6" s="42" t="s">
        <v>148</v>
      </c>
      <c r="B6" s="43"/>
      <c r="C6" s="38"/>
      <c r="D6" s="43"/>
      <c r="E6" s="43"/>
      <c r="F6" s="4"/>
      <c r="G6" s="9"/>
    </row>
    <row r="7" spans="1:7" ht="12.75">
      <c r="A7" s="42" t="s">
        <v>116</v>
      </c>
      <c r="B7" s="59">
        <v>0</v>
      </c>
      <c r="C7" s="60">
        <f>SUM(C8:C9)</f>
        <v>37200</v>
      </c>
      <c r="D7" s="60">
        <f>SUM(D8:D9)</f>
        <v>37200</v>
      </c>
      <c r="E7" s="60">
        <f>SUM(E8:E9)</f>
        <v>34622.979999999996</v>
      </c>
      <c r="F7" s="4"/>
      <c r="G7" s="9">
        <f t="shared" si="1"/>
        <v>93.072526881720421</v>
      </c>
    </row>
    <row r="8" spans="1:7" s="7" customFormat="1" ht="12">
      <c r="A8" s="8" t="s">
        <v>52</v>
      </c>
      <c r="B8" s="9"/>
      <c r="C8" s="48">
        <v>25200</v>
      </c>
      <c r="D8" s="48">
        <v>25200</v>
      </c>
      <c r="E8" s="50">
        <v>22935.48</v>
      </c>
      <c r="F8" s="4"/>
      <c r="G8" s="9">
        <f t="shared" si="1"/>
        <v>91.013809523809513</v>
      </c>
    </row>
    <row r="9" spans="1:7" ht="12">
      <c r="A9" s="8" t="s">
        <v>59</v>
      </c>
      <c r="B9" s="9"/>
      <c r="C9" s="9">
        <v>12000</v>
      </c>
      <c r="D9" s="50">
        <v>12000</v>
      </c>
      <c r="E9" s="50">
        <v>11687.5</v>
      </c>
      <c r="F9" s="4"/>
      <c r="G9" s="9">
        <f t="shared" si="1"/>
        <v>97.395833333333343</v>
      </c>
    </row>
    <row r="10" spans="1:7" s="7" customFormat="1" ht="24">
      <c r="A10" s="42" t="s">
        <v>117</v>
      </c>
      <c r="B10" s="59">
        <f>SUM(B11:B16)</f>
        <v>1448.21</v>
      </c>
      <c r="C10" s="59">
        <f>SUM(C11:C16)</f>
        <v>5000</v>
      </c>
      <c r="D10" s="59">
        <f>SUM(D11:D16)</f>
        <v>5000</v>
      </c>
      <c r="E10" s="59">
        <f>SUM(E11:E16)</f>
        <v>537.30999999999995</v>
      </c>
      <c r="F10" s="4">
        <f t="shared" si="0"/>
        <v>37.101663432789437</v>
      </c>
      <c r="G10" s="9">
        <f t="shared" si="1"/>
        <v>10.746199999999998</v>
      </c>
    </row>
    <row r="11" spans="1:7" s="7" customFormat="1" ht="12">
      <c r="A11" s="8" t="s">
        <v>48</v>
      </c>
      <c r="B11" s="58"/>
      <c r="C11" s="58">
        <v>1500</v>
      </c>
      <c r="D11" s="58">
        <v>1500</v>
      </c>
      <c r="E11" s="58"/>
      <c r="F11" s="4"/>
      <c r="G11" s="9">
        <f t="shared" si="1"/>
        <v>0</v>
      </c>
    </row>
    <row r="12" spans="1:7" s="7" customFormat="1" ht="12">
      <c r="A12" s="8" t="s">
        <v>52</v>
      </c>
      <c r="B12" s="58">
        <v>1448.02</v>
      </c>
      <c r="C12" s="58">
        <v>3400</v>
      </c>
      <c r="D12" s="58">
        <v>3400</v>
      </c>
      <c r="E12" s="58">
        <v>508.9</v>
      </c>
      <c r="F12" s="4">
        <f t="shared" si="0"/>
        <v>35.144542202455767</v>
      </c>
      <c r="G12" s="9">
        <f t="shared" si="1"/>
        <v>14.96764705882353</v>
      </c>
    </row>
    <row r="13" spans="1:7" s="7" customFormat="1" ht="12">
      <c r="A13" s="8" t="s">
        <v>59</v>
      </c>
      <c r="B13" s="58"/>
      <c r="C13" s="9"/>
      <c r="D13" s="9"/>
      <c r="E13" s="9"/>
      <c r="F13" s="4"/>
      <c r="G13" s="9"/>
    </row>
    <row r="14" spans="1:7" s="7" customFormat="1" ht="12">
      <c r="A14" s="8" t="s">
        <v>68</v>
      </c>
      <c r="B14" s="9"/>
      <c r="C14" s="9"/>
      <c r="D14" s="9"/>
      <c r="E14" s="58"/>
      <c r="F14" s="4"/>
      <c r="G14" s="9"/>
    </row>
    <row r="15" spans="1:7" ht="12.75">
      <c r="A15" s="8" t="s">
        <v>70</v>
      </c>
      <c r="B15" s="68"/>
      <c r="C15" s="68"/>
      <c r="D15" s="68"/>
      <c r="E15" s="68"/>
      <c r="F15" s="4"/>
      <c r="G15" s="9"/>
    </row>
    <row r="16" spans="1:7" s="7" customFormat="1" ht="12">
      <c r="A16" s="8" t="s">
        <v>79</v>
      </c>
      <c r="B16" s="58">
        <v>0.19</v>
      </c>
      <c r="C16" s="58">
        <v>100</v>
      </c>
      <c r="D16" s="58">
        <v>100</v>
      </c>
      <c r="E16" s="58">
        <v>28.41</v>
      </c>
      <c r="F16" s="4"/>
      <c r="G16" s="9">
        <f t="shared" si="1"/>
        <v>28.410000000000004</v>
      </c>
    </row>
    <row r="17" spans="1:7" s="7" customFormat="1" ht="24">
      <c r="A17" s="42" t="s">
        <v>118</v>
      </c>
      <c r="B17" s="59">
        <f>SUM(B18:B21)</f>
        <v>7123.16</v>
      </c>
      <c r="C17" s="59">
        <f>SUM(C18:C21)</f>
        <v>16917.18</v>
      </c>
      <c r="D17" s="59">
        <f>SUM(D18:D21)</f>
        <v>16917.18</v>
      </c>
      <c r="E17" s="59">
        <f>SUM(E18:E21)</f>
        <v>1391.2</v>
      </c>
      <c r="F17" s="4">
        <f t="shared" si="0"/>
        <v>19.530657741788758</v>
      </c>
      <c r="G17" s="9">
        <f t="shared" si="1"/>
        <v>8.2235928210257274</v>
      </c>
    </row>
    <row r="18" spans="1:7" s="7" customFormat="1" ht="12.75">
      <c r="A18" s="8" t="s">
        <v>48</v>
      </c>
      <c r="B18" s="68"/>
      <c r="C18" s="58">
        <v>736</v>
      </c>
      <c r="D18" s="58">
        <v>736</v>
      </c>
      <c r="E18" s="58">
        <v>406</v>
      </c>
      <c r="F18" s="4"/>
      <c r="G18" s="9">
        <f t="shared" si="1"/>
        <v>55.163043478260867</v>
      </c>
    </row>
    <row r="19" spans="1:7" ht="12">
      <c r="A19" s="8" t="s">
        <v>52</v>
      </c>
      <c r="B19" s="58">
        <v>237</v>
      </c>
      <c r="C19" s="58">
        <v>8732.18</v>
      </c>
      <c r="D19" s="58">
        <v>8732.18</v>
      </c>
      <c r="E19" s="58">
        <v>778.2</v>
      </c>
      <c r="F19" s="4">
        <f t="shared" si="0"/>
        <v>328.35443037974687</v>
      </c>
      <c r="G19" s="9">
        <f t="shared" si="1"/>
        <v>8.9118639331759084</v>
      </c>
    </row>
    <row r="20" spans="1:7" s="7" customFormat="1" ht="12">
      <c r="A20" s="8" t="s">
        <v>59</v>
      </c>
      <c r="B20" s="58">
        <v>401.16</v>
      </c>
      <c r="C20" s="58">
        <v>449</v>
      </c>
      <c r="D20" s="58">
        <v>449</v>
      </c>
      <c r="E20" s="58">
        <v>207</v>
      </c>
      <c r="F20" s="4">
        <f t="shared" si="0"/>
        <v>51.600358959018841</v>
      </c>
      <c r="G20" s="9">
        <f t="shared" si="1"/>
        <v>46.102449888641431</v>
      </c>
    </row>
    <row r="21" spans="1:7" s="7" customFormat="1" ht="12">
      <c r="A21" s="8" t="s">
        <v>87</v>
      </c>
      <c r="B21" s="58">
        <v>6485</v>
      </c>
      <c r="C21" s="58">
        <v>7000</v>
      </c>
      <c r="D21" s="58">
        <v>7000</v>
      </c>
      <c r="E21" s="58"/>
      <c r="F21" s="4">
        <f t="shared" si="0"/>
        <v>0</v>
      </c>
      <c r="G21" s="9">
        <f t="shared" si="1"/>
        <v>0</v>
      </c>
    </row>
    <row r="22" spans="1:7" s="7" customFormat="1" ht="24">
      <c r="A22" s="42" t="s">
        <v>119</v>
      </c>
      <c r="B22" s="59"/>
      <c r="C22" s="59"/>
      <c r="D22" s="59"/>
      <c r="E22" s="59"/>
      <c r="F22" s="4"/>
      <c r="G22" s="9"/>
    </row>
    <row r="23" spans="1:7" s="7" customFormat="1" ht="12">
      <c r="A23" s="8" t="s">
        <v>48</v>
      </c>
      <c r="B23" s="39"/>
      <c r="C23" s="39"/>
      <c r="D23" s="39"/>
      <c r="E23" s="39"/>
      <c r="F23" s="4"/>
      <c r="G23" s="9"/>
    </row>
    <row r="24" spans="1:7" s="7" customFormat="1" ht="12">
      <c r="A24" s="8" t="s">
        <v>52</v>
      </c>
      <c r="B24" s="39"/>
      <c r="C24" s="39"/>
      <c r="D24" s="39"/>
      <c r="E24" s="39"/>
      <c r="F24" s="4"/>
      <c r="G24" s="9"/>
    </row>
    <row r="25" spans="1:7" s="7" customFormat="1" ht="12">
      <c r="A25" s="8" t="s">
        <v>59</v>
      </c>
      <c r="B25" s="9"/>
      <c r="C25" s="9"/>
      <c r="D25" s="9"/>
      <c r="E25" s="58"/>
      <c r="F25" s="4"/>
      <c r="G25" s="9"/>
    </row>
    <row r="26" spans="1:7" ht="12">
      <c r="A26" s="8" t="s">
        <v>70</v>
      </c>
      <c r="B26" s="58"/>
      <c r="C26" s="58"/>
      <c r="D26" s="58"/>
      <c r="E26" s="58"/>
      <c r="F26" s="4"/>
      <c r="G26" s="9"/>
    </row>
    <row r="27" spans="1:7" ht="12">
      <c r="A27" s="8" t="s">
        <v>79</v>
      </c>
      <c r="B27" s="58"/>
      <c r="C27" s="58"/>
      <c r="D27" s="58"/>
      <c r="E27" s="58"/>
      <c r="F27" s="4"/>
      <c r="G27" s="9"/>
    </row>
    <row r="28" spans="1:7" s="7" customFormat="1" ht="24">
      <c r="A28" s="42" t="s">
        <v>145</v>
      </c>
      <c r="B28" s="38">
        <f>SUM(B29:B34)</f>
        <v>409541.23</v>
      </c>
      <c r="C28" s="38">
        <f>SUM(C29:C34)</f>
        <v>390199.99999999994</v>
      </c>
      <c r="D28" s="38">
        <f>SUM(D29:D34)</f>
        <v>390199.99999999994</v>
      </c>
      <c r="E28" s="38">
        <f>SUM(E29:E34)</f>
        <v>385306.03</v>
      </c>
      <c r="F28" s="4">
        <f t="shared" si="0"/>
        <v>94.082354052606632</v>
      </c>
      <c r="G28" s="9">
        <f t="shared" si="1"/>
        <v>98.745779087647378</v>
      </c>
    </row>
    <row r="29" spans="1:7" s="7" customFormat="1" ht="12">
      <c r="A29" s="8" t="s">
        <v>48</v>
      </c>
      <c r="B29" s="58">
        <v>87729.96</v>
      </c>
      <c r="C29" s="58">
        <v>118000</v>
      </c>
      <c r="D29" s="58">
        <v>118000</v>
      </c>
      <c r="E29" s="58">
        <v>117632.87</v>
      </c>
      <c r="F29" s="4">
        <f t="shared" si="0"/>
        <v>134.0851745515443</v>
      </c>
      <c r="G29" s="9">
        <f t="shared" si="1"/>
        <v>99.688872881355934</v>
      </c>
    </row>
    <row r="30" spans="1:7" s="7" customFormat="1" ht="12">
      <c r="A30" s="8" t="s">
        <v>52</v>
      </c>
      <c r="B30" s="58">
        <v>134831.85</v>
      </c>
      <c r="C30" s="58">
        <v>127500</v>
      </c>
      <c r="D30" s="58">
        <v>127500</v>
      </c>
      <c r="E30" s="58">
        <v>127450.71</v>
      </c>
      <c r="F30" s="4">
        <f t="shared" si="0"/>
        <v>94.525670307126987</v>
      </c>
      <c r="G30" s="9">
        <f t="shared" si="1"/>
        <v>99.961341176470597</v>
      </c>
    </row>
    <row r="31" spans="1:7" s="7" customFormat="1" ht="12">
      <c r="A31" s="8" t="s">
        <v>59</v>
      </c>
      <c r="B31" s="9">
        <v>154060.78</v>
      </c>
      <c r="C31" s="9">
        <v>136601.59</v>
      </c>
      <c r="D31" s="9">
        <v>136601.59</v>
      </c>
      <c r="E31" s="58">
        <v>135526.74</v>
      </c>
      <c r="F31" s="4">
        <f t="shared" si="0"/>
        <v>87.969657170371335</v>
      </c>
      <c r="G31" s="9">
        <f t="shared" si="1"/>
        <v>99.213149715168029</v>
      </c>
    </row>
    <row r="32" spans="1:7" s="7" customFormat="1" ht="12">
      <c r="A32" s="8" t="s">
        <v>70</v>
      </c>
      <c r="B32" s="58">
        <v>5310.72</v>
      </c>
      <c r="C32" s="58">
        <v>7098.41</v>
      </c>
      <c r="D32" s="58">
        <v>7098.41</v>
      </c>
      <c r="E32" s="58">
        <v>3724.95</v>
      </c>
      <c r="F32" s="4">
        <f t="shared" si="0"/>
        <v>70.140206977584953</v>
      </c>
      <c r="G32" s="9">
        <f t="shared" si="1"/>
        <v>52.475836137952015</v>
      </c>
    </row>
    <row r="33" spans="1:7" ht="12">
      <c r="A33" s="8" t="s">
        <v>79</v>
      </c>
      <c r="B33" s="58">
        <v>811.02</v>
      </c>
      <c r="C33" s="58">
        <v>1000</v>
      </c>
      <c r="D33" s="58">
        <v>1000</v>
      </c>
      <c r="E33" s="58">
        <v>970.76</v>
      </c>
      <c r="F33" s="4">
        <f t="shared" si="0"/>
        <v>119.69618505092352</v>
      </c>
      <c r="G33" s="9">
        <f t="shared" si="1"/>
        <v>97.075999999999993</v>
      </c>
    </row>
    <row r="34" spans="1:7" s="7" customFormat="1" ht="12">
      <c r="A34" s="8" t="s">
        <v>87</v>
      </c>
      <c r="B34" s="58">
        <v>26796.9</v>
      </c>
      <c r="C34" s="58"/>
      <c r="D34" s="58"/>
      <c r="E34" s="58"/>
      <c r="F34" s="4"/>
      <c r="G34" s="9"/>
    </row>
    <row r="35" spans="1:7" ht="12.75">
      <c r="A35" s="42"/>
      <c r="B35" s="59"/>
      <c r="C35" s="59"/>
      <c r="D35" s="59"/>
      <c r="E35" s="59"/>
      <c r="F35" s="4"/>
      <c r="G35" s="9"/>
    </row>
    <row r="36" spans="1:7" s="7" customFormat="1" ht="12">
      <c r="A36" s="8"/>
      <c r="B36" s="58"/>
      <c r="C36" s="58"/>
      <c r="D36" s="58"/>
      <c r="E36" s="58"/>
      <c r="F36" s="4"/>
      <c r="G36" s="9"/>
    </row>
    <row r="37" spans="1:7" ht="12">
      <c r="A37" s="8"/>
      <c r="B37" s="58"/>
      <c r="C37" s="58"/>
      <c r="D37" s="58"/>
      <c r="E37" s="58"/>
      <c r="F37" s="4"/>
      <c r="G37" s="9"/>
    </row>
    <row r="38" spans="1:7" s="7" customFormat="1" ht="12">
      <c r="A38" s="8"/>
      <c r="B38" s="58"/>
      <c r="C38" s="58"/>
      <c r="D38" s="58"/>
      <c r="E38" s="58"/>
      <c r="F38" s="4"/>
      <c r="G38" s="9"/>
    </row>
    <row r="39" spans="1:7" s="7" customFormat="1" ht="12.75">
      <c r="A39" s="42" t="s">
        <v>124</v>
      </c>
      <c r="B39" s="59">
        <f>SUM(B40:B49)</f>
        <v>3984578.11</v>
      </c>
      <c r="C39" s="59">
        <f>SUM(C40:C49)</f>
        <v>4372701.22</v>
      </c>
      <c r="D39" s="59">
        <f>SUM(D40:D49)</f>
        <v>4372701.22</v>
      </c>
      <c r="E39" s="59">
        <f>SUM(E40:E49)</f>
        <v>4230960.9000000004</v>
      </c>
      <c r="F39" s="4">
        <f t="shared" si="0"/>
        <v>106.18340971611673</v>
      </c>
      <c r="G39" s="9">
        <f t="shared" si="1"/>
        <v>96.758518067694567</v>
      </c>
    </row>
    <row r="40" spans="1:7" s="7" customFormat="1" ht="12">
      <c r="A40" s="8" t="s">
        <v>38</v>
      </c>
      <c r="B40" s="58">
        <v>3319467.46</v>
      </c>
      <c r="C40" s="58">
        <v>3545766.22</v>
      </c>
      <c r="D40" s="58">
        <v>3545766.22</v>
      </c>
      <c r="E40" s="58">
        <v>3444650.55</v>
      </c>
      <c r="F40" s="4">
        <f t="shared" si="0"/>
        <v>103.77117991088846</v>
      </c>
      <c r="G40" s="9">
        <f t="shared" si="1"/>
        <v>97.148270254545992</v>
      </c>
    </row>
    <row r="41" spans="1:7" s="7" customFormat="1" ht="12">
      <c r="A41" s="8" t="s">
        <v>42</v>
      </c>
      <c r="B41" s="58">
        <v>111050.37</v>
      </c>
      <c r="C41" s="58">
        <v>182531.87</v>
      </c>
      <c r="D41" s="58">
        <v>182531.87</v>
      </c>
      <c r="E41" s="58">
        <v>154253.88</v>
      </c>
      <c r="F41" s="4">
        <f t="shared" si="0"/>
        <v>138.90442688304415</v>
      </c>
      <c r="G41" s="9">
        <f t="shared" si="1"/>
        <v>84.507916343595241</v>
      </c>
    </row>
    <row r="42" spans="1:7" s="7" customFormat="1" ht="12">
      <c r="A42" s="8" t="s">
        <v>44</v>
      </c>
      <c r="B42" s="58">
        <v>543842.80000000005</v>
      </c>
      <c r="C42" s="58">
        <v>583777.03</v>
      </c>
      <c r="D42" s="58">
        <v>583777.03</v>
      </c>
      <c r="E42" s="58">
        <v>568348.59</v>
      </c>
      <c r="F42" s="4">
        <f t="shared" si="0"/>
        <v>104.50604292269749</v>
      </c>
      <c r="G42" s="9">
        <f t="shared" si="1"/>
        <v>97.357134795111747</v>
      </c>
    </row>
    <row r="43" spans="1:7" s="7" customFormat="1" ht="12">
      <c r="A43" s="8" t="s">
        <v>48</v>
      </c>
      <c r="B43" s="58"/>
      <c r="C43" s="58">
        <v>1050</v>
      </c>
      <c r="D43" s="58">
        <v>1050</v>
      </c>
      <c r="E43" s="58"/>
      <c r="F43" s="4"/>
      <c r="G43" s="9">
        <f t="shared" si="1"/>
        <v>0</v>
      </c>
    </row>
    <row r="44" spans="1:7" s="7" customFormat="1" ht="12">
      <c r="A44" s="8" t="s">
        <v>59</v>
      </c>
      <c r="B44" s="58">
        <v>4571.1000000000004</v>
      </c>
      <c r="C44" s="58">
        <v>5521.1</v>
      </c>
      <c r="D44" s="58">
        <v>5521.1</v>
      </c>
      <c r="E44" s="58">
        <v>4571.1000000000004</v>
      </c>
      <c r="F44" s="4">
        <f t="shared" si="0"/>
        <v>100</v>
      </c>
      <c r="G44" s="9">
        <f t="shared" si="1"/>
        <v>82.793283947039541</v>
      </c>
    </row>
    <row r="45" spans="1:7" s="7" customFormat="1" ht="12">
      <c r="A45" s="8" t="s">
        <v>70</v>
      </c>
      <c r="B45" s="58"/>
      <c r="C45" s="58">
        <v>43250</v>
      </c>
      <c r="D45" s="58">
        <v>43250</v>
      </c>
      <c r="E45" s="58">
        <v>43033.51</v>
      </c>
      <c r="F45" s="4"/>
      <c r="G45" s="9">
        <f t="shared" si="1"/>
        <v>99.499445086705208</v>
      </c>
    </row>
    <row r="46" spans="1:7" s="7" customFormat="1" ht="12">
      <c r="A46" s="8" t="s">
        <v>79</v>
      </c>
      <c r="B46" s="58"/>
      <c r="C46" s="58">
        <v>5000</v>
      </c>
      <c r="D46" s="58">
        <v>5000</v>
      </c>
      <c r="E46" s="58">
        <v>8092.07</v>
      </c>
      <c r="F46" s="4"/>
      <c r="G46" s="9">
        <f t="shared" si="1"/>
        <v>161.84139999999999</v>
      </c>
    </row>
    <row r="47" spans="1:7" s="7" customFormat="1" ht="12">
      <c r="A47" s="8" t="s">
        <v>83</v>
      </c>
      <c r="B47" s="9">
        <v>1030</v>
      </c>
      <c r="C47" s="9">
        <v>2705</v>
      </c>
      <c r="D47" s="9">
        <v>2705</v>
      </c>
      <c r="E47" s="58">
        <v>2705</v>
      </c>
      <c r="F47" s="4">
        <f t="shared" si="0"/>
        <v>262.62135922330094</v>
      </c>
      <c r="G47" s="9">
        <f t="shared" si="1"/>
        <v>100</v>
      </c>
    </row>
    <row r="48" spans="1:7" ht="12">
      <c r="A48" s="8" t="s">
        <v>87</v>
      </c>
      <c r="B48" s="9"/>
      <c r="C48" s="9">
        <v>1000</v>
      </c>
      <c r="D48" s="9">
        <v>1000</v>
      </c>
      <c r="E48" s="9"/>
      <c r="F48" s="4"/>
      <c r="G48" s="9">
        <f t="shared" si="1"/>
        <v>0</v>
      </c>
    </row>
    <row r="49" spans="1:7" s="7" customFormat="1" ht="12">
      <c r="A49" s="8" t="s">
        <v>93</v>
      </c>
      <c r="B49" s="58">
        <v>4616.38</v>
      </c>
      <c r="C49" s="58">
        <v>2100</v>
      </c>
      <c r="D49" s="9">
        <v>2100</v>
      </c>
      <c r="E49" s="9">
        <v>5306.2</v>
      </c>
      <c r="F49" s="4">
        <f t="shared" si="0"/>
        <v>114.94287731945809</v>
      </c>
      <c r="G49" s="9">
        <f t="shared" si="1"/>
        <v>252.67619047619044</v>
      </c>
    </row>
    <row r="50" spans="1:7" ht="24">
      <c r="A50" s="42" t="s">
        <v>126</v>
      </c>
      <c r="B50" s="38"/>
      <c r="C50" s="42"/>
      <c r="D50" s="42"/>
      <c r="E50" s="38"/>
      <c r="F50" s="4"/>
      <c r="G50" s="9"/>
    </row>
    <row r="51" spans="1:7" s="7" customFormat="1" ht="12">
      <c r="A51" s="8" t="s">
        <v>52</v>
      </c>
      <c r="B51" s="39"/>
      <c r="C51" s="9"/>
      <c r="D51" s="9"/>
      <c r="E51" s="39"/>
      <c r="F51" s="4"/>
      <c r="G51" s="9"/>
    </row>
    <row r="52" spans="1:7" s="7" customFormat="1" ht="12">
      <c r="A52" s="42" t="s">
        <v>127</v>
      </c>
      <c r="B52" s="9"/>
      <c r="C52" s="9"/>
      <c r="D52" s="9"/>
      <c r="E52" s="39"/>
      <c r="F52" s="4"/>
      <c r="G52" s="9"/>
    </row>
    <row r="53" spans="1:7" s="7" customFormat="1" ht="12">
      <c r="A53" s="8" t="s">
        <v>52</v>
      </c>
      <c r="B53" s="9"/>
      <c r="C53" s="9"/>
      <c r="D53" s="9"/>
      <c r="E53" s="39"/>
      <c r="F53" s="4"/>
      <c r="G53" s="9"/>
    </row>
    <row r="54" spans="1:7" ht="12.75">
      <c r="A54" s="8" t="s">
        <v>87</v>
      </c>
      <c r="B54" s="38"/>
      <c r="C54" s="38"/>
      <c r="D54" s="38"/>
      <c r="E54" s="38"/>
      <c r="F54" s="4"/>
      <c r="G54" s="9"/>
    </row>
    <row r="55" spans="1:7" s="7" customFormat="1" ht="12">
      <c r="A55" s="8" t="s">
        <v>93</v>
      </c>
      <c r="B55" s="39"/>
      <c r="C55" s="39"/>
      <c r="D55" s="39"/>
      <c r="E55" s="39"/>
      <c r="F55" s="4"/>
      <c r="G55" s="9"/>
    </row>
    <row r="56" spans="1:7" ht="24">
      <c r="A56" s="42" t="s">
        <v>128</v>
      </c>
      <c r="B56" s="38"/>
      <c r="C56" s="38"/>
      <c r="D56" s="38"/>
      <c r="E56" s="38"/>
      <c r="F56" s="4"/>
      <c r="G56" s="9"/>
    </row>
    <row r="57" spans="1:7" s="7" customFormat="1" ht="12">
      <c r="A57" s="8" t="s">
        <v>52</v>
      </c>
      <c r="B57" s="39"/>
      <c r="C57" s="39"/>
      <c r="D57" s="39"/>
      <c r="E57" s="39"/>
      <c r="F57" s="4"/>
      <c r="G57" s="9"/>
    </row>
    <row r="58" spans="1:7" s="7" customFormat="1" ht="36">
      <c r="A58" s="42" t="s">
        <v>129</v>
      </c>
      <c r="B58" s="38">
        <f>SUM(B59:B61)</f>
        <v>0</v>
      </c>
      <c r="C58" s="38">
        <f>SUM(C59:C61)</f>
        <v>2100</v>
      </c>
      <c r="D58" s="38">
        <f>SUM(D59:D61)</f>
        <v>2100</v>
      </c>
      <c r="E58" s="38">
        <f>SUM(E59:E61)</f>
        <v>26583.86</v>
      </c>
      <c r="F58" s="4"/>
      <c r="G58" s="9"/>
    </row>
    <row r="59" spans="1:7" s="7" customFormat="1" ht="12">
      <c r="A59" s="8" t="s">
        <v>52</v>
      </c>
      <c r="B59" s="39"/>
      <c r="C59" s="9"/>
      <c r="D59" s="9"/>
      <c r="E59" s="9"/>
      <c r="F59" s="4"/>
      <c r="G59" s="9"/>
    </row>
    <row r="60" spans="1:7" ht="12.75">
      <c r="A60" s="8" t="s">
        <v>59</v>
      </c>
      <c r="B60" s="38"/>
      <c r="C60" s="68"/>
      <c r="D60" s="68"/>
      <c r="E60" s="58">
        <v>26580.86</v>
      </c>
      <c r="F60" s="4"/>
      <c r="G60" s="9"/>
    </row>
    <row r="61" spans="1:7" s="7" customFormat="1" ht="12">
      <c r="A61" s="8" t="s">
        <v>87</v>
      </c>
      <c r="B61" s="39"/>
      <c r="C61" s="58">
        <v>2100</v>
      </c>
      <c r="D61" s="58">
        <v>2100</v>
      </c>
      <c r="E61" s="58">
        <v>3</v>
      </c>
      <c r="F61" s="4"/>
      <c r="G61" s="9">
        <f t="shared" si="1"/>
        <v>0.14285714285714285</v>
      </c>
    </row>
    <row r="62" spans="1:7" s="7" customFormat="1" ht="36">
      <c r="A62" s="42" t="s">
        <v>130</v>
      </c>
      <c r="B62" s="38">
        <f>SUM(B63:B65)</f>
        <v>501.7</v>
      </c>
      <c r="C62" s="38">
        <f>SUM(C63:C65)</f>
        <v>1890.94</v>
      </c>
      <c r="D62" s="38">
        <f>SUM(D63:D65)</f>
        <v>1890.94</v>
      </c>
      <c r="E62" s="38">
        <f>SUM(E63:E65)</f>
        <v>0</v>
      </c>
      <c r="F62" s="4">
        <f t="shared" si="0"/>
        <v>0</v>
      </c>
      <c r="G62" s="9">
        <f t="shared" si="1"/>
        <v>0</v>
      </c>
    </row>
    <row r="63" spans="1:7" ht="12">
      <c r="A63" s="8" t="s">
        <v>52</v>
      </c>
      <c r="B63" s="61"/>
      <c r="C63" s="61"/>
      <c r="D63" s="61"/>
      <c r="E63" s="61"/>
      <c r="F63" s="4"/>
      <c r="G63" s="9"/>
    </row>
    <row r="64" spans="1:7" ht="12.75">
      <c r="A64" s="8" t="s">
        <v>59</v>
      </c>
      <c r="B64" s="58">
        <v>501.7</v>
      </c>
      <c r="C64" s="58">
        <v>1890.94</v>
      </c>
      <c r="D64" s="58">
        <v>1890.94</v>
      </c>
      <c r="E64" s="38"/>
      <c r="F64" s="4">
        <f t="shared" si="0"/>
        <v>0</v>
      </c>
      <c r="G64" s="9">
        <f t="shared" si="1"/>
        <v>0</v>
      </c>
    </row>
    <row r="65" spans="1:7" ht="12.75">
      <c r="A65" s="64" t="s">
        <v>132</v>
      </c>
      <c r="B65" s="63"/>
      <c r="C65" s="63"/>
      <c r="D65" s="63"/>
      <c r="E65" s="63"/>
      <c r="F65" s="65"/>
      <c r="G65" s="73"/>
    </row>
    <row r="66" spans="1:7" s="7" customFormat="1" ht="12">
      <c r="A66" s="42" t="s">
        <v>148</v>
      </c>
      <c r="B66" s="39"/>
      <c r="C66" s="39"/>
      <c r="D66" s="39"/>
      <c r="E66" s="39"/>
      <c r="F66" s="44"/>
      <c r="G66" s="9"/>
    </row>
    <row r="67" spans="1:7" s="7" customFormat="1" ht="24">
      <c r="A67" s="42" t="s">
        <v>117</v>
      </c>
      <c r="B67" s="39"/>
      <c r="C67" s="9"/>
      <c r="D67" s="9"/>
      <c r="E67" s="9"/>
      <c r="F67" s="9"/>
      <c r="G67" s="9"/>
    </row>
    <row r="68" spans="1:7" ht="12.75">
      <c r="A68" s="8" t="s">
        <v>87</v>
      </c>
      <c r="B68" s="38"/>
      <c r="C68" s="38"/>
      <c r="D68" s="38"/>
      <c r="E68" s="38"/>
      <c r="F68" s="44"/>
      <c r="G68" s="9"/>
    </row>
    <row r="69" spans="1:7" s="7" customFormat="1" ht="12">
      <c r="A69" s="8" t="s">
        <v>95</v>
      </c>
      <c r="B69" s="39"/>
      <c r="C69" s="39"/>
      <c r="D69" s="39"/>
      <c r="E69" s="39"/>
      <c r="F69" s="44"/>
      <c r="G69" s="9"/>
    </row>
    <row r="70" spans="1:7" s="7" customFormat="1" ht="24">
      <c r="A70" s="42" t="s">
        <v>118</v>
      </c>
      <c r="B70" s="39"/>
      <c r="C70" s="39"/>
      <c r="D70" s="39"/>
      <c r="E70" s="39"/>
      <c r="F70" s="9"/>
      <c r="G70" s="9"/>
    </row>
    <row r="71" spans="1:7" ht="12.75">
      <c r="A71" s="8" t="s">
        <v>87</v>
      </c>
      <c r="B71" s="38"/>
      <c r="C71" s="42"/>
      <c r="D71" s="42"/>
      <c r="E71" s="42"/>
      <c r="F71" s="42"/>
      <c r="G71" s="9"/>
    </row>
    <row r="72" spans="1:7" s="7" customFormat="1" ht="12">
      <c r="A72" s="8" t="s">
        <v>93</v>
      </c>
      <c r="B72" s="39"/>
      <c r="C72" s="9"/>
      <c r="D72" s="9"/>
      <c r="E72" s="9"/>
      <c r="F72" s="9"/>
      <c r="G72" s="9"/>
    </row>
    <row r="73" spans="1:7" ht="24">
      <c r="A73" s="42" t="s">
        <v>119</v>
      </c>
      <c r="B73" s="38"/>
      <c r="C73" s="42"/>
      <c r="D73" s="42"/>
      <c r="E73" s="42"/>
      <c r="F73" s="42"/>
      <c r="G73" s="9"/>
    </row>
    <row r="74" spans="1:7" s="7" customFormat="1" ht="12">
      <c r="A74" s="8" t="s">
        <v>87</v>
      </c>
      <c r="B74" s="39"/>
      <c r="C74" s="9"/>
      <c r="D74" s="9"/>
      <c r="E74" s="9"/>
      <c r="F74" s="9"/>
      <c r="G74" s="9"/>
    </row>
    <row r="75" spans="1:7" ht="24">
      <c r="A75" s="42" t="s">
        <v>145</v>
      </c>
      <c r="B75" s="38"/>
      <c r="C75" s="38"/>
      <c r="D75" s="38"/>
      <c r="E75" s="38"/>
      <c r="F75" s="42"/>
      <c r="G75" s="9"/>
    </row>
    <row r="76" spans="1:7" s="7" customFormat="1" ht="12">
      <c r="A76" s="8" t="s">
        <v>87</v>
      </c>
      <c r="B76" s="39"/>
      <c r="C76" s="39"/>
      <c r="D76" s="39"/>
      <c r="E76" s="39"/>
      <c r="F76" s="9"/>
      <c r="G76" s="9"/>
    </row>
    <row r="77" spans="1:7" ht="24">
      <c r="A77" s="42" t="s">
        <v>120</v>
      </c>
      <c r="B77" s="38"/>
      <c r="C77" s="38"/>
      <c r="D77" s="38"/>
      <c r="E77" s="38"/>
      <c r="F77" s="44"/>
      <c r="G77" s="9"/>
    </row>
    <row r="78" spans="1:7" s="7" customFormat="1" ht="12">
      <c r="A78" s="8" t="s">
        <v>87</v>
      </c>
      <c r="B78" s="39"/>
      <c r="C78" s="39"/>
      <c r="D78" s="39"/>
      <c r="E78" s="39"/>
      <c r="F78" s="44"/>
      <c r="G78" s="9"/>
    </row>
    <row r="79" spans="1:7" s="7" customFormat="1" ht="12">
      <c r="A79" s="42" t="s">
        <v>124</v>
      </c>
      <c r="B79" s="39"/>
      <c r="C79" s="39"/>
      <c r="D79" s="39"/>
      <c r="E79" s="39"/>
      <c r="F79" s="44"/>
      <c r="G79" s="9"/>
    </row>
    <row r="80" spans="1:7" ht="12.75">
      <c r="A80" s="8" t="s">
        <v>87</v>
      </c>
      <c r="B80" s="38"/>
      <c r="C80" s="42"/>
      <c r="D80" s="42"/>
      <c r="E80" s="42"/>
      <c r="F80" s="42"/>
      <c r="G80" s="9"/>
    </row>
    <row r="81" spans="1:7" s="7" customFormat="1" ht="12">
      <c r="A81" s="8" t="s">
        <v>93</v>
      </c>
      <c r="B81" s="39"/>
      <c r="C81" s="9"/>
      <c r="D81" s="9"/>
      <c r="E81" s="9"/>
      <c r="F81" s="9"/>
      <c r="G81" s="9"/>
    </row>
    <row r="82" spans="1:7" s="7" customFormat="1" ht="24">
      <c r="A82" s="42" t="s">
        <v>126</v>
      </c>
      <c r="B82" s="39"/>
      <c r="C82" s="9"/>
      <c r="D82" s="9"/>
      <c r="E82" s="9"/>
      <c r="F82" s="9"/>
      <c r="G82" s="9"/>
    </row>
    <row r="83" spans="1:7" ht="12.75">
      <c r="A83" s="8" t="s">
        <v>87</v>
      </c>
      <c r="B83" s="38"/>
      <c r="C83" s="38"/>
      <c r="D83" s="38"/>
      <c r="E83" s="38"/>
      <c r="F83" s="42"/>
      <c r="G83" s="9"/>
    </row>
    <row r="84" spans="1:7" s="7" customFormat="1" ht="12">
      <c r="A84" s="8" t="s">
        <v>93</v>
      </c>
      <c r="B84" s="39"/>
      <c r="C84" s="39"/>
      <c r="D84" s="39"/>
      <c r="E84" s="39"/>
      <c r="F84" s="9"/>
      <c r="G84" s="9"/>
    </row>
    <row r="85" spans="1:7" ht="12.75">
      <c r="A85" s="42" t="s">
        <v>127</v>
      </c>
      <c r="B85" s="38"/>
      <c r="C85" s="38"/>
      <c r="D85" s="38"/>
      <c r="E85" s="38"/>
      <c r="F85" s="44"/>
      <c r="G85" s="9"/>
    </row>
    <row r="86" spans="1:7" s="7" customFormat="1" ht="12">
      <c r="A86" s="8" t="s">
        <v>87</v>
      </c>
      <c r="B86" s="39"/>
      <c r="C86" s="39"/>
      <c r="D86" s="39"/>
      <c r="E86" s="39"/>
      <c r="F86" s="44"/>
      <c r="G86" s="9"/>
    </row>
    <row r="87" spans="1:7" s="7" customFormat="1" ht="24">
      <c r="A87" s="42" t="s">
        <v>128</v>
      </c>
      <c r="B87" s="39"/>
      <c r="C87" s="39"/>
      <c r="D87" s="67"/>
      <c r="E87" s="39"/>
      <c r="F87" s="44"/>
      <c r="G87" s="9"/>
    </row>
    <row r="88" spans="1:7" ht="12.75">
      <c r="A88" s="8" t="s">
        <v>87</v>
      </c>
      <c r="B88" s="62"/>
      <c r="C88" s="62"/>
      <c r="D88" s="62"/>
      <c r="E88" s="62"/>
      <c r="F88" s="66"/>
      <c r="G88" s="9"/>
    </row>
    <row r="89" spans="1:7" ht="12.75">
      <c r="A89" s="8" t="s">
        <v>93</v>
      </c>
      <c r="B89" s="38"/>
      <c r="C89" s="38"/>
      <c r="D89" s="38"/>
      <c r="E89" s="38"/>
      <c r="F89" s="44"/>
      <c r="G89" s="9"/>
    </row>
    <row r="90" spans="1:7" ht="24">
      <c r="A90" s="45" t="s">
        <v>149</v>
      </c>
      <c r="B90" s="46">
        <f>SUM(B91+B103+B120)</f>
        <v>59992.1</v>
      </c>
      <c r="C90" s="46">
        <f>SUM(C91+C103+C120)</f>
        <v>69724.36</v>
      </c>
      <c r="D90" s="46">
        <f>SUM(D91+D103+D120)</f>
        <v>69724.36</v>
      </c>
      <c r="E90" s="46">
        <f>SUM(E91+E103+E120)</f>
        <v>69251.08</v>
      </c>
      <c r="F90" s="12">
        <f t="shared" ref="F90:F95" si="2">E90/B90*100</f>
        <v>115.4336654326153</v>
      </c>
      <c r="G90" s="69">
        <f t="shared" ref="G90:G127" si="3">E90/D90*100</f>
        <v>99.321212844406176</v>
      </c>
    </row>
    <row r="91" spans="1:7" ht="12.75">
      <c r="A91" s="64" t="s">
        <v>150</v>
      </c>
      <c r="B91" s="63">
        <f>SUM(B93)</f>
        <v>9484.5300000000007</v>
      </c>
      <c r="C91" s="63">
        <f>SUM(C93)</f>
        <v>18000</v>
      </c>
      <c r="D91" s="63">
        <f>SUM(D93)</f>
        <v>18000</v>
      </c>
      <c r="E91" s="63">
        <f>SUM(E93)</f>
        <v>17626.14</v>
      </c>
      <c r="F91" s="74">
        <f t="shared" si="2"/>
        <v>185.84094309364826</v>
      </c>
      <c r="G91" s="73">
        <f t="shared" si="3"/>
        <v>97.922999999999988</v>
      </c>
    </row>
    <row r="92" spans="1:7" s="7" customFormat="1" ht="12">
      <c r="A92" s="42" t="s">
        <v>148</v>
      </c>
      <c r="B92" s="39"/>
      <c r="C92" s="39"/>
      <c r="D92" s="39"/>
      <c r="E92" s="39"/>
      <c r="F92" s="4"/>
      <c r="G92" s="9" t="e">
        <f t="shared" si="3"/>
        <v>#DIV/0!</v>
      </c>
    </row>
    <row r="93" spans="1:7" ht="12">
      <c r="A93" s="42" t="s">
        <v>116</v>
      </c>
      <c r="B93" s="39">
        <f>SUM(B94:B102)</f>
        <v>9484.5300000000007</v>
      </c>
      <c r="C93" s="39">
        <f>SUM(C94:C102)</f>
        <v>18000</v>
      </c>
      <c r="D93" s="39">
        <f>SUM(D94:D102)</f>
        <v>18000</v>
      </c>
      <c r="E93" s="39">
        <f>SUM(E94:E102)</f>
        <v>17626.14</v>
      </c>
      <c r="F93" s="4">
        <f t="shared" si="2"/>
        <v>185.84094309364826</v>
      </c>
      <c r="G93" s="9">
        <f t="shared" si="3"/>
        <v>97.922999999999988</v>
      </c>
    </row>
    <row r="94" spans="1:7" s="7" customFormat="1" ht="12">
      <c r="A94" s="8" t="s">
        <v>48</v>
      </c>
      <c r="B94" s="39"/>
      <c r="C94" s="39"/>
      <c r="D94" s="39"/>
      <c r="E94" s="39"/>
      <c r="F94" s="4"/>
      <c r="G94" s="9" t="e">
        <f t="shared" si="3"/>
        <v>#DIV/0!</v>
      </c>
    </row>
    <row r="95" spans="1:7" ht="12">
      <c r="A95" s="8" t="s">
        <v>52</v>
      </c>
      <c r="B95" s="39">
        <v>9484.5300000000007</v>
      </c>
      <c r="C95" s="39">
        <v>11000</v>
      </c>
      <c r="D95" s="39">
        <v>11000</v>
      </c>
      <c r="E95" s="39">
        <v>10696.17</v>
      </c>
      <c r="F95" s="4">
        <f t="shared" si="2"/>
        <v>112.77490819260416</v>
      </c>
      <c r="G95" s="9">
        <f t="shared" si="3"/>
        <v>97.237909090909085</v>
      </c>
    </row>
    <row r="96" spans="1:7" s="7" customFormat="1" ht="12">
      <c r="A96" s="8" t="s">
        <v>59</v>
      </c>
      <c r="B96" s="39"/>
      <c r="C96" s="39"/>
      <c r="D96" s="39"/>
      <c r="E96" s="39"/>
      <c r="F96" s="4"/>
      <c r="G96" s="9" t="e">
        <f t="shared" si="3"/>
        <v>#DIV/0!</v>
      </c>
    </row>
    <row r="97" spans="1:7" s="7" customFormat="1" ht="12">
      <c r="A97" s="8" t="s">
        <v>70</v>
      </c>
      <c r="B97" s="39"/>
      <c r="C97" s="39">
        <v>7000</v>
      </c>
      <c r="D97" s="39">
        <v>7000</v>
      </c>
      <c r="E97" s="39">
        <v>6929.97</v>
      </c>
      <c r="F97" s="4"/>
      <c r="G97" s="9">
        <f t="shared" si="3"/>
        <v>98.999571428571429</v>
      </c>
    </row>
    <row r="98" spans="1:7" s="7" customFormat="1" ht="12">
      <c r="A98" s="8" t="s">
        <v>87</v>
      </c>
      <c r="B98" s="39"/>
      <c r="C98" s="39"/>
      <c r="D98" s="39"/>
      <c r="E98" s="39"/>
      <c r="F98" s="4"/>
      <c r="G98" s="9" t="e">
        <f t="shared" si="3"/>
        <v>#DIV/0!</v>
      </c>
    </row>
    <row r="99" spans="1:7" s="7" customFormat="1" ht="12">
      <c r="A99" s="8" t="s">
        <v>95</v>
      </c>
      <c r="B99" s="39"/>
      <c r="C99" s="39"/>
      <c r="D99" s="39"/>
      <c r="E99" s="39"/>
      <c r="F99" s="4"/>
      <c r="G99" s="9" t="e">
        <f t="shared" si="3"/>
        <v>#DIV/0!</v>
      </c>
    </row>
    <row r="100" spans="1:7" s="7" customFormat="1" ht="12">
      <c r="A100" s="8" t="s">
        <v>44</v>
      </c>
      <c r="B100" s="39"/>
      <c r="C100" s="9"/>
      <c r="D100" s="9"/>
      <c r="E100" s="9"/>
      <c r="F100" s="44"/>
      <c r="G100" s="9" t="e">
        <f t="shared" si="3"/>
        <v>#DIV/0!</v>
      </c>
    </row>
    <row r="101" spans="1:7" ht="12.75">
      <c r="A101" s="8" t="s">
        <v>48</v>
      </c>
      <c r="B101" s="42"/>
      <c r="C101" s="42"/>
      <c r="D101" s="38"/>
      <c r="E101" s="38"/>
      <c r="F101" s="42"/>
      <c r="G101" s="9" t="e">
        <f t="shared" si="3"/>
        <v>#DIV/0!</v>
      </c>
    </row>
    <row r="102" spans="1:7" s="7" customFormat="1" ht="12">
      <c r="A102" s="8" t="s">
        <v>59</v>
      </c>
      <c r="B102" s="9"/>
      <c r="C102" s="9"/>
      <c r="D102" s="39"/>
      <c r="E102" s="39"/>
      <c r="F102" s="9"/>
      <c r="G102" s="9" t="e">
        <f t="shared" si="3"/>
        <v>#DIV/0!</v>
      </c>
    </row>
    <row r="103" spans="1:7" ht="24">
      <c r="A103" s="64" t="s">
        <v>152</v>
      </c>
      <c r="B103" s="63">
        <f>SUM(B105+B112+B116)</f>
        <v>47507.57</v>
      </c>
      <c r="C103" s="63">
        <f>SUM(C105+C112+C116)</f>
        <v>47724.36</v>
      </c>
      <c r="D103" s="63">
        <f>SUM(D105+D112+D116)</f>
        <v>47724.36</v>
      </c>
      <c r="E103" s="63">
        <f>SUM(E105+E112+E116)</f>
        <v>47724.36</v>
      </c>
      <c r="F103" s="74">
        <f t="shared" ref="F103:F106" si="4">E103/B103*100</f>
        <v>100.45632727584257</v>
      </c>
      <c r="G103" s="73">
        <f t="shared" si="3"/>
        <v>100</v>
      </c>
    </row>
    <row r="104" spans="1:7" s="7" customFormat="1" ht="12.75">
      <c r="A104" s="42" t="s">
        <v>148</v>
      </c>
      <c r="B104" s="38"/>
      <c r="C104" s="38"/>
      <c r="D104" s="38"/>
      <c r="E104" s="38"/>
      <c r="F104" s="4"/>
      <c r="G104" s="9" t="e">
        <f t="shared" si="3"/>
        <v>#DIV/0!</v>
      </c>
    </row>
    <row r="105" spans="1:7" s="7" customFormat="1" ht="12.75">
      <c r="A105" s="42" t="s">
        <v>116</v>
      </c>
      <c r="B105" s="38">
        <f>SUM(B106:B111)</f>
        <v>18656.25</v>
      </c>
      <c r="C105" s="38">
        <f>SUM(C106:C111)</f>
        <v>12783.59</v>
      </c>
      <c r="D105" s="38">
        <f>SUM(D106:D111)</f>
        <v>12783.59</v>
      </c>
      <c r="E105" s="38">
        <f>SUM(E106:E111)</f>
        <v>12783.59</v>
      </c>
      <c r="F105" s="4">
        <f t="shared" si="4"/>
        <v>68.521755443886107</v>
      </c>
      <c r="G105" s="9">
        <f t="shared" si="3"/>
        <v>100</v>
      </c>
    </row>
    <row r="106" spans="1:7" s="7" customFormat="1" ht="12">
      <c r="A106" s="8" t="s">
        <v>38</v>
      </c>
      <c r="B106" s="39">
        <v>18656.25</v>
      </c>
      <c r="C106" s="39">
        <v>12783.59</v>
      </c>
      <c r="D106" s="39">
        <v>12783.59</v>
      </c>
      <c r="E106" s="39">
        <v>12783.59</v>
      </c>
      <c r="F106" s="4">
        <f t="shared" si="4"/>
        <v>68.521755443886107</v>
      </c>
      <c r="G106" s="9">
        <f t="shared" si="3"/>
        <v>100</v>
      </c>
    </row>
    <row r="107" spans="1:7" s="7" customFormat="1" ht="12">
      <c r="A107" s="8" t="s">
        <v>52</v>
      </c>
      <c r="B107" s="39"/>
      <c r="C107" s="39"/>
      <c r="D107" s="39"/>
      <c r="E107" s="39"/>
      <c r="F107" s="4"/>
      <c r="G107" s="9" t="e">
        <f t="shared" si="3"/>
        <v>#DIV/0!</v>
      </c>
    </row>
    <row r="108" spans="1:7" s="7" customFormat="1" ht="12">
      <c r="A108" s="8" t="s">
        <v>59</v>
      </c>
      <c r="B108" s="39"/>
      <c r="C108" s="39"/>
      <c r="D108" s="39"/>
      <c r="E108" s="39"/>
      <c r="F108" s="4"/>
      <c r="G108" s="9" t="e">
        <f t="shared" si="3"/>
        <v>#DIV/0!</v>
      </c>
    </row>
    <row r="109" spans="1:7" s="7" customFormat="1" ht="12">
      <c r="A109" s="8" t="s">
        <v>70</v>
      </c>
      <c r="B109" s="39"/>
      <c r="C109" s="39"/>
      <c r="D109" s="39"/>
      <c r="E109" s="39"/>
      <c r="F109" s="4"/>
      <c r="G109" s="9" t="e">
        <f t="shared" si="3"/>
        <v>#DIV/0!</v>
      </c>
    </row>
    <row r="110" spans="1:7" ht="12">
      <c r="A110" s="8" t="s">
        <v>87</v>
      </c>
      <c r="B110" s="39"/>
      <c r="C110" s="9"/>
      <c r="D110" s="9"/>
      <c r="E110" s="9"/>
      <c r="F110" s="4"/>
      <c r="G110" s="9" t="e">
        <f t="shared" si="3"/>
        <v>#DIV/0!</v>
      </c>
    </row>
    <row r="111" spans="1:7" s="7" customFormat="1" ht="12">
      <c r="A111" s="8" t="s">
        <v>95</v>
      </c>
      <c r="B111" s="39"/>
      <c r="C111" s="9"/>
      <c r="D111" s="9"/>
      <c r="E111" s="9"/>
      <c r="F111" s="4"/>
      <c r="G111" s="9" t="e">
        <f t="shared" si="3"/>
        <v>#DIV/0!</v>
      </c>
    </row>
    <row r="112" spans="1:7" s="7" customFormat="1" ht="12.75">
      <c r="A112" s="42" t="s">
        <v>153</v>
      </c>
      <c r="B112" s="38"/>
      <c r="C112" s="39">
        <v>6087.93</v>
      </c>
      <c r="D112" s="39">
        <v>6087.93</v>
      </c>
      <c r="E112" s="39">
        <v>6087.93</v>
      </c>
      <c r="F112" s="42"/>
      <c r="G112" s="9">
        <f t="shared" si="3"/>
        <v>100</v>
      </c>
    </row>
    <row r="113" spans="1:7" s="7" customFormat="1" ht="12">
      <c r="A113" s="8" t="s">
        <v>38</v>
      </c>
      <c r="B113" s="39"/>
      <c r="C113" s="39">
        <v>6087.93</v>
      </c>
      <c r="D113" s="39">
        <v>6087.93</v>
      </c>
      <c r="E113" s="39">
        <v>6087.93</v>
      </c>
      <c r="F113" s="9"/>
      <c r="G113" s="9">
        <f t="shared" si="3"/>
        <v>100</v>
      </c>
    </row>
    <row r="114" spans="1:7" ht="12">
      <c r="A114" s="8" t="s">
        <v>59</v>
      </c>
      <c r="B114" s="39"/>
      <c r="C114" s="39"/>
      <c r="D114" s="39"/>
      <c r="E114" s="39"/>
      <c r="F114" s="9"/>
      <c r="G114" s="9" t="e">
        <f t="shared" si="3"/>
        <v>#DIV/0!</v>
      </c>
    </row>
    <row r="115" spans="1:7" s="7" customFormat="1" ht="12">
      <c r="A115" s="8" t="s">
        <v>68</v>
      </c>
      <c r="B115" s="39"/>
      <c r="C115" s="39"/>
      <c r="D115" s="39"/>
      <c r="E115" s="39"/>
      <c r="F115" s="9"/>
      <c r="G115" s="9" t="e">
        <f t="shared" si="3"/>
        <v>#DIV/0!</v>
      </c>
    </row>
    <row r="116" spans="1:7" ht="12.75">
      <c r="A116" s="42" t="s">
        <v>123</v>
      </c>
      <c r="B116" s="59">
        <f>SUM(B117:B119)</f>
        <v>28851.32</v>
      </c>
      <c r="C116" s="59">
        <f>SUM(C117:C119)</f>
        <v>28852.84</v>
      </c>
      <c r="D116" s="59">
        <f>SUM(D117:D119)</f>
        <v>28852.84</v>
      </c>
      <c r="E116" s="59">
        <f>SUM(E117:E119)</f>
        <v>28852.84</v>
      </c>
      <c r="F116" s="42"/>
      <c r="G116" s="9">
        <f t="shared" si="3"/>
        <v>100</v>
      </c>
    </row>
    <row r="117" spans="1:7" s="7" customFormat="1" ht="12">
      <c r="A117" s="8" t="s">
        <v>38</v>
      </c>
      <c r="B117" s="58">
        <v>20234.37</v>
      </c>
      <c r="C117" s="58">
        <v>20205.18</v>
      </c>
      <c r="D117" s="58">
        <v>20205.18</v>
      </c>
      <c r="E117" s="58">
        <v>20205.18</v>
      </c>
      <c r="F117" s="9"/>
      <c r="G117" s="9">
        <f t="shared" si="3"/>
        <v>100</v>
      </c>
    </row>
    <row r="118" spans="1:7" s="7" customFormat="1" ht="12">
      <c r="A118" s="8" t="s">
        <v>42</v>
      </c>
      <c r="B118" s="58">
        <v>2200</v>
      </c>
      <c r="C118" s="58">
        <v>2200</v>
      </c>
      <c r="D118" s="58">
        <v>2200</v>
      </c>
      <c r="E118" s="58">
        <v>2200</v>
      </c>
      <c r="F118" s="42"/>
      <c r="G118" s="9">
        <f t="shared" si="3"/>
        <v>100</v>
      </c>
    </row>
    <row r="119" spans="1:7" ht="12">
      <c r="A119" s="8" t="s">
        <v>44</v>
      </c>
      <c r="B119" s="58">
        <v>6416.95</v>
      </c>
      <c r="C119" s="58">
        <v>6447.66</v>
      </c>
      <c r="D119" s="58">
        <v>6447.66</v>
      </c>
      <c r="E119" s="58">
        <v>6447.66</v>
      </c>
      <c r="F119" s="9"/>
      <c r="G119" s="9">
        <f t="shared" si="3"/>
        <v>100</v>
      </c>
    </row>
    <row r="120" spans="1:7" ht="12.75">
      <c r="A120" s="64" t="s">
        <v>151</v>
      </c>
      <c r="B120" s="63">
        <f>SUM(B122)</f>
        <v>3000</v>
      </c>
      <c r="C120" s="63">
        <f>SUM(C122)</f>
        <v>4000</v>
      </c>
      <c r="D120" s="63">
        <f>SUM(D122)</f>
        <v>4000</v>
      </c>
      <c r="E120" s="63">
        <f>SUM(E122)</f>
        <v>3900.58</v>
      </c>
      <c r="F120" s="74">
        <f t="shared" ref="F120:F123" si="5">E120/B120*100</f>
        <v>130.01933333333332</v>
      </c>
      <c r="G120" s="73">
        <f t="shared" si="3"/>
        <v>97.514499999999998</v>
      </c>
    </row>
    <row r="121" spans="1:7" s="7" customFormat="1" ht="12.75">
      <c r="A121" s="42" t="s">
        <v>148</v>
      </c>
      <c r="B121" s="38"/>
      <c r="C121" s="38"/>
      <c r="D121" s="38"/>
      <c r="E121" s="38"/>
      <c r="F121" s="4"/>
      <c r="G121" s="9" t="e">
        <f t="shared" si="3"/>
        <v>#DIV/0!</v>
      </c>
    </row>
    <row r="122" spans="1:7" ht="12.75">
      <c r="A122" s="42" t="s">
        <v>116</v>
      </c>
      <c r="B122" s="38">
        <f>SUM(B123:B124)</f>
        <v>3000</v>
      </c>
      <c r="C122" s="38">
        <f>SUM(C123:C124)</f>
        <v>4000</v>
      </c>
      <c r="D122" s="38">
        <f>SUM(D123:D124)</f>
        <v>4000</v>
      </c>
      <c r="E122" s="38">
        <f>SUM(E123:E124)</f>
        <v>3900.58</v>
      </c>
      <c r="F122" s="4">
        <f t="shared" si="5"/>
        <v>130.01933333333332</v>
      </c>
      <c r="G122" s="9">
        <f t="shared" si="3"/>
        <v>97.514499999999998</v>
      </c>
    </row>
    <row r="123" spans="1:7" s="7" customFormat="1" ht="12">
      <c r="A123" s="8" t="s">
        <v>52</v>
      </c>
      <c r="B123" s="39">
        <v>3000</v>
      </c>
      <c r="C123" s="39">
        <v>3000</v>
      </c>
      <c r="D123" s="39">
        <v>3000</v>
      </c>
      <c r="E123" s="39">
        <v>2998.84</v>
      </c>
      <c r="F123" s="4">
        <f t="shared" si="5"/>
        <v>99.961333333333329</v>
      </c>
      <c r="G123" s="9">
        <f t="shared" si="3"/>
        <v>99.961333333333329</v>
      </c>
    </row>
    <row r="124" spans="1:7" ht="12.75">
      <c r="A124" s="8" t="s">
        <v>83</v>
      </c>
      <c r="B124" s="38"/>
      <c r="C124" s="39">
        <v>1000</v>
      </c>
      <c r="D124" s="39">
        <v>1000</v>
      </c>
      <c r="E124" s="39">
        <v>901.74</v>
      </c>
      <c r="F124" s="4"/>
      <c r="G124" s="9">
        <f t="shared" si="3"/>
        <v>90.173999999999992</v>
      </c>
    </row>
    <row r="125" spans="1:7" ht="12.75">
      <c r="A125" s="42" t="s">
        <v>125</v>
      </c>
      <c r="B125" s="38"/>
      <c r="C125" s="37"/>
      <c r="D125" s="37"/>
      <c r="E125" s="37"/>
      <c r="F125" s="4"/>
      <c r="G125" s="9" t="e">
        <f t="shared" si="3"/>
        <v>#DIV/0!</v>
      </c>
    </row>
    <row r="126" spans="1:7" ht="12">
      <c r="A126" s="8" t="s">
        <v>52</v>
      </c>
      <c r="B126" s="39"/>
      <c r="C126" s="32"/>
      <c r="D126" s="32"/>
      <c r="E126" s="32"/>
      <c r="F126" s="4"/>
      <c r="G126" s="9" t="e">
        <f t="shared" si="3"/>
        <v>#DIV/0!</v>
      </c>
    </row>
    <row r="127" spans="1:7" ht="24">
      <c r="A127" s="42" t="s">
        <v>133</v>
      </c>
      <c r="B127" s="38"/>
      <c r="C127" s="38"/>
      <c r="D127" s="38"/>
      <c r="E127" s="38"/>
      <c r="F127" s="4"/>
      <c r="G127" s="9" t="e">
        <f t="shared" si="3"/>
        <v>#DIV/0!</v>
      </c>
    </row>
    <row r="128" spans="1:7" ht="12.75">
      <c r="A128" s="64" t="s">
        <v>134</v>
      </c>
      <c r="B128" s="63"/>
      <c r="C128" s="64"/>
      <c r="D128" s="64"/>
      <c r="E128" s="64"/>
      <c r="F128" s="64"/>
      <c r="G128" s="73"/>
    </row>
    <row r="129" spans="1:7" s="7" customFormat="1" ht="24">
      <c r="A129" s="42" t="s">
        <v>136</v>
      </c>
      <c r="B129" s="38"/>
      <c r="C129" s="42"/>
      <c r="D129" s="42"/>
      <c r="E129" s="42"/>
      <c r="F129" s="42"/>
      <c r="G129" s="9"/>
    </row>
    <row r="130" spans="1:7" s="7" customFormat="1" ht="12.75">
      <c r="A130" s="42" t="s">
        <v>116</v>
      </c>
      <c r="B130" s="38"/>
      <c r="C130" s="42"/>
      <c r="D130" s="42"/>
      <c r="E130" s="42"/>
      <c r="F130" s="42"/>
      <c r="G130" s="9"/>
    </row>
    <row r="131" spans="1:7" s="7" customFormat="1" ht="12">
      <c r="A131" s="8" t="s">
        <v>52</v>
      </c>
      <c r="B131" s="39"/>
      <c r="C131" s="9"/>
      <c r="D131" s="9"/>
      <c r="E131" s="9"/>
      <c r="F131" s="9"/>
      <c r="G131" s="9"/>
    </row>
    <row r="132" spans="1:7" ht="12">
      <c r="A132" s="8" t="s">
        <v>59</v>
      </c>
      <c r="B132" s="39"/>
      <c r="C132" s="9"/>
      <c r="D132" s="9"/>
      <c r="E132" s="9"/>
      <c r="F132" s="9"/>
      <c r="G132" s="9"/>
    </row>
    <row r="133" spans="1:7" ht="12">
      <c r="A133" s="8" t="s">
        <v>70</v>
      </c>
      <c r="B133" s="39"/>
      <c r="C133" s="9"/>
      <c r="D133" s="9"/>
      <c r="E133" s="9"/>
      <c r="F133" s="9"/>
      <c r="G133" s="9"/>
    </row>
    <row r="134" spans="1:7" ht="12.75">
      <c r="A134" s="64" t="s">
        <v>135</v>
      </c>
      <c r="B134" s="63"/>
      <c r="C134" s="63"/>
      <c r="D134" s="63"/>
      <c r="E134" s="63"/>
      <c r="F134" s="64"/>
      <c r="G134" s="73"/>
    </row>
    <row r="135" spans="1:7" s="7" customFormat="1" ht="24">
      <c r="A135" s="42" t="s">
        <v>136</v>
      </c>
      <c r="B135" s="38"/>
      <c r="C135" s="38"/>
      <c r="D135" s="38"/>
      <c r="E135" s="38"/>
      <c r="F135" s="42"/>
      <c r="G135" s="9"/>
    </row>
    <row r="136" spans="1:7" ht="12.75">
      <c r="A136" s="42" t="s">
        <v>116</v>
      </c>
      <c r="B136" s="38"/>
      <c r="C136" s="38"/>
      <c r="D136" s="38"/>
      <c r="E136" s="38"/>
      <c r="F136" s="42"/>
      <c r="G136" s="9"/>
    </row>
    <row r="137" spans="1:7" ht="12">
      <c r="A137" s="8" t="s">
        <v>70</v>
      </c>
      <c r="B137" s="39"/>
      <c r="C137" s="39"/>
      <c r="D137" s="39"/>
      <c r="E137" s="39"/>
      <c r="F137" s="9"/>
      <c r="G137" s="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Dolores</cp:lastModifiedBy>
  <cp:lastPrinted>2023-03-29T09:05:40Z</cp:lastPrinted>
  <dcterms:created xsi:type="dcterms:W3CDTF">2022-02-23T11:39:51Z</dcterms:created>
  <dcterms:modified xsi:type="dcterms:W3CDTF">2023-07-03T10:39:50Z</dcterms:modified>
</cp:coreProperties>
</file>