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04" activeTab="1"/>
  </bookViews>
  <sheets>
    <sheet name="Prihodi i rashodi po EK.K" sheetId="1" r:id="rId1"/>
    <sheet name="Prihodi i rashodi PR,EK i IZ" sheetId="2" r:id="rId2"/>
  </sheets>
  <definedNames>
    <definedName name="_xlnm.Print_Area" localSheetId="0">'Prihodi i rashodi po EK.K'!$A$1:$G$99</definedName>
    <definedName name="_xlnm.Print_Area" localSheetId="1">'Prihodi i rashodi PR,EK i IZ'!$A$1:$G$355</definedName>
  </definedNames>
  <calcPr fullCalcOnLoad="1"/>
</workbook>
</file>

<file path=xl/sharedStrings.xml><?xml version="1.0" encoding="utf-8"?>
<sst xmlns="http://schemas.openxmlformats.org/spreadsheetml/2006/main" count="617" uniqueCount="201">
  <si>
    <t>Opći prihodi i primici</t>
  </si>
  <si>
    <t>Prihodi za posebne namjene</t>
  </si>
  <si>
    <t>Pomoći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</si>
  <si>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</si>
  <si>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</si>
  <si>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</si>
  <si>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</si>
  <si>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</si>
  <si>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</si>
  <si>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</si>
  <si>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</si>
  <si>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</si>
  <si>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</si>
  <si>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</si>
  <si>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Rashodi za materijal i energiju</t>
  </si>
  <si>
    <t>Uredski materijal i ostali materijalni rashodi</t>
  </si>
  <si>
    <t>Rashodi za usluge</t>
  </si>
  <si>
    <t>Ostale usluge</t>
  </si>
  <si>
    <t>Ostali nespomenuti rashodi poslovanja</t>
  </si>
  <si>
    <t>Financijski rashodi</t>
  </si>
  <si>
    <t>Ostali financijski rashodi</t>
  </si>
  <si>
    <t>Postrojenja i oprema</t>
  </si>
  <si>
    <t>Rashodi za nabavu proizvedene dugotrajne imovine</t>
  </si>
  <si>
    <t xml:space="preserve">Naknade troškova osobama izvan radnog odnosa </t>
  </si>
  <si>
    <t xml:space="preserve">RASHODI PO IZVORIMA FINANCIRANJA </t>
  </si>
  <si>
    <t xml:space="preserve">Vlastiti prihodi </t>
  </si>
  <si>
    <t xml:space="preserve">Pomoći </t>
  </si>
  <si>
    <t>RASHODI I IZDACI</t>
  </si>
  <si>
    <t>PRIHODI I PRIMICI</t>
  </si>
  <si>
    <t xml:space="preserve">Račun prihoda/
primitka </t>
  </si>
  <si>
    <t>Pomoći od izvanproračunskih korisnika</t>
  </si>
  <si>
    <t>Vlastiti prihodi - preneseni višak</t>
  </si>
  <si>
    <t>Prihodi za posebne namjene- preneseni višak</t>
  </si>
  <si>
    <t xml:space="preserve">Izvor financiranja 5 Pomoći </t>
  </si>
  <si>
    <t>Pomoći iz inozemstva i od subjekata unutar općeg proračuna</t>
  </si>
  <si>
    <t>UKUPNO Izvor financiranja Pomoći</t>
  </si>
  <si>
    <t xml:space="preserve">Izvor financiranja 1 Opći prihodi i primici 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</si>
  <si>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</si>
  <si>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</si>
  <si>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</si>
  <si>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UKUPNO Izvor financiranja Opći prihodi i primici</t>
  </si>
  <si>
    <t>Izvor financiranja 3 Vlastiti prihodi</t>
  </si>
  <si>
    <t>UKUPNO Izvor financiranja Vlastiti prihodi</t>
  </si>
  <si>
    <t>Prihodi od prodaje proizvoda i robe te pruženih usluga</t>
  </si>
  <si>
    <t>Prihodi od prodaje proizvoda i robe te pruženih usluga i prihodi od donacija</t>
  </si>
  <si>
    <t>Izvor financiranja 93 Vlastiti prihodi - preneseni višak</t>
  </si>
  <si>
    <t>Višak/manjak prihoda</t>
  </si>
  <si>
    <t xml:space="preserve">Višak prihoda poslovanja </t>
  </si>
  <si>
    <t xml:space="preserve">Izvor financiranja 4 Prihodi za posebne namjene </t>
  </si>
  <si>
    <t>Prihodi po posebnim propisima</t>
  </si>
  <si>
    <t>Sufinanciranje cijene usluge, participacije i slično</t>
  </si>
  <si>
    <t>UKUPNO Izvor financiranja Vlastiti prihodi - preneseni višak</t>
  </si>
  <si>
    <t>Izvor financiranja 94 Prihodi za posebne namjene - preneseni višak</t>
  </si>
  <si>
    <t>UKUPNO Izvor financiranja Prihodi za posebne namjene - preneseni višak</t>
  </si>
  <si>
    <t>Pomoći proračunskim korisnicima iz proračuna koji im nije nadležan</t>
  </si>
  <si>
    <t>Izvor financiranja 95 Pomoći - preneseni višak</t>
  </si>
  <si>
    <t>Sveukupno rashodi</t>
  </si>
  <si>
    <t>Sveukupno prihodi</t>
  </si>
  <si>
    <t>Sveukupno prihodi + preneseni višak</t>
  </si>
  <si>
    <t xml:space="preserve">PRIHODI </t>
  </si>
  <si>
    <t xml:space="preserve">Opći prihodi i primici </t>
  </si>
  <si>
    <t>RASHODI</t>
  </si>
  <si>
    <t>3</t>
  </si>
  <si>
    <t xml:space="preserve">4 </t>
  </si>
  <si>
    <t xml:space="preserve">Prihodi za posebne namjene </t>
  </si>
  <si>
    <t xml:space="preserve">5 </t>
  </si>
  <si>
    <t xml:space="preserve">Ukupni prihodi </t>
  </si>
  <si>
    <t>Ukupni rashodi</t>
  </si>
  <si>
    <t>Oznaka IF</t>
  </si>
  <si>
    <t xml:space="preserve">Naziv izvora financiranja </t>
  </si>
  <si>
    <t xml:space="preserve">Pomoći - preneseni višak </t>
  </si>
  <si>
    <t xml:space="preserve">KORIŠTENJE PRENESENOG VIŠKA </t>
  </si>
  <si>
    <t xml:space="preserve">Rashodi za usluge </t>
  </si>
  <si>
    <t xml:space="preserve">PREGLED UKUPNIH PRIHODA I RASHODA PO IZVORIMA FINANCIRANJA </t>
  </si>
  <si>
    <t>UKUPNO Izvor financiranja Prihodi za posebne namjene</t>
  </si>
  <si>
    <t>Indeks</t>
  </si>
  <si>
    <t>6=5/2*100</t>
  </si>
  <si>
    <t>7=5/4*100</t>
  </si>
  <si>
    <t>Račun rashoda/
izdatka</t>
  </si>
  <si>
    <t>Izvor financiranja 4 Prihodi za posebne namjene</t>
  </si>
  <si>
    <t>Izvor financiranja  93 Vlastiti prihodi - višak</t>
  </si>
  <si>
    <t>Izvor financiranja  1 Opći prihodi i primici</t>
  </si>
  <si>
    <t>Izvor financiranja 94 Prihodi za posebne namjene - višak</t>
  </si>
  <si>
    <t xml:space="preserve">Izvor financiranja  3 Vlastiti prihodi </t>
  </si>
  <si>
    <t>Plaće za redovan rad</t>
  </si>
  <si>
    <t>Doprinosi za obvezno zdravstveno osiguranje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</si>
  <si>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</si>
  <si>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</si>
  <si>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</si>
  <si>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</si>
  <si>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</si>
  <si>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</si>
  <si>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</si>
  <si>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</si>
  <si>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</si>
  <si>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</si>
  <si>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</si>
  <si>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</si>
  <si>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</si>
  <si>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</si>
  <si>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</si>
  <si>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</si>
  <si>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</si>
  <si>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</si>
  <si>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</si>
  <si>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</si>
  <si>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</si>
  <si>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</si>
  <si>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</si>
  <si>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</si>
  <si>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</si>
  <si>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</si>
  <si>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>4221</t>
  </si>
  <si>
    <t>Uredska oprema i namještaj</t>
  </si>
  <si>
    <t>4222</t>
  </si>
  <si>
    <t>Komunikacijska oprema</t>
  </si>
  <si>
    <t>Izvor financiranja 95 Pomoći - višak</t>
  </si>
  <si>
    <t xml:space="preserve">RAZLIKA </t>
  </si>
  <si>
    <t xml:space="preserve">RAZLIKA  </t>
  </si>
  <si>
    <t xml:space="preserve">UKUPNO PRIHODI </t>
  </si>
  <si>
    <t xml:space="preserve">PRIHODI PO IZVORIMA FINANCIRANJA </t>
  </si>
  <si>
    <t>Vlastiti prihodi</t>
  </si>
  <si>
    <t>Ukupno</t>
  </si>
  <si>
    <t>UKUPNO RASHODI</t>
  </si>
  <si>
    <t>PO EKONOMSKOJ KLASIFIKACIJI</t>
  </si>
  <si>
    <t xml:space="preserve">POKRIĆE MANJKA </t>
  </si>
  <si>
    <t>Izvor financiranja 91 Opći prihodi i primici - manjak</t>
  </si>
  <si>
    <t xml:space="preserve">Rezultat poslovanja </t>
  </si>
  <si>
    <t xml:space="preserve">Manjak prihoda od nefinacijske imovine </t>
  </si>
  <si>
    <t xml:space="preserve">Sveukupno rashodi + pokriće manjka </t>
  </si>
  <si>
    <t xml:space="preserve">IZVJEŠTAJ O IZVRŠENJU FINANCIJSKOG PLANA </t>
  </si>
  <si>
    <t>Ostali nespomenuti prihodi po posebnim propisima</t>
  </si>
  <si>
    <t xml:space="preserve">Donacije od pravnih i fizičkih osoba </t>
  </si>
  <si>
    <t>Pomoći iz drž.pror.temeljem prijenosa EU sredstava</t>
  </si>
  <si>
    <t>Pomoći proračunu iz drugih proračuna</t>
  </si>
  <si>
    <t>Stručno usavršavanje zaposlenika</t>
  </si>
  <si>
    <t>Ostale naknade troškova zaposlenima</t>
  </si>
  <si>
    <t>Materijal i sirovine</t>
  </si>
  <si>
    <t>Sitni inventar i auto gume</t>
  </si>
  <si>
    <t>Službena, radna i zaštitna odjeća i obuća</t>
  </si>
  <si>
    <t>Zdravstvene i veterinarske usluge</t>
  </si>
  <si>
    <t>Intelektualne i osobne usluge</t>
  </si>
  <si>
    <t>Članarine i norme</t>
  </si>
  <si>
    <t>Knjige,umjetnička djela i ostale izložb.vrijednosti</t>
  </si>
  <si>
    <t>Knjige</t>
  </si>
  <si>
    <t>Sportska i glazbena oprema</t>
  </si>
  <si>
    <t>Rashodi za nabavu neproizvedenedugotrajne imovine</t>
  </si>
  <si>
    <t>Nematerijalna imovina</t>
  </si>
  <si>
    <t>Licence</t>
  </si>
  <si>
    <t>Zatezne kamate</t>
  </si>
  <si>
    <t xml:space="preserve">Naknade građanima i kućanstvima </t>
  </si>
  <si>
    <t>Ostale naknade građanima i kućanstvim aiz proračuna</t>
  </si>
  <si>
    <t>Naknade građanima i kućanstvima u naravi</t>
  </si>
  <si>
    <t>Tekuće pomoći proračunu iz drugih proračuna</t>
  </si>
  <si>
    <t xml:space="preserve"> Tkuće pomoći prorač.korisnicima iz proračuna</t>
  </si>
  <si>
    <t xml:space="preserve">Pomoći temeljem prijenosa EU sredstava </t>
  </si>
  <si>
    <t>Tekuće pomoći prijenosa EU sredstava</t>
  </si>
  <si>
    <t>Kapitalne pomoći pror.korisnicima iz pror.koji im nije nadležan</t>
  </si>
  <si>
    <t>Prihodi od pruženih usluga</t>
  </si>
  <si>
    <t xml:space="preserve">Prihodi od prodaje proizvoda i robe </t>
  </si>
  <si>
    <t>Ostali nespomenuti prihodi po mposebnim propisima</t>
  </si>
  <si>
    <t>Kapitalna donacija</t>
  </si>
  <si>
    <t>Materijal i dijelovi za tekuće i investicijsko održ.</t>
  </si>
  <si>
    <t>Sitni inventar</t>
  </si>
  <si>
    <t>Usluge telefona,pošte i prijevoza</t>
  </si>
  <si>
    <t>Namirnice</t>
  </si>
  <si>
    <t>Rashodi za nabavu proizv.dugotrajne imovine</t>
  </si>
  <si>
    <t>Knjige,umjetnička djela</t>
  </si>
  <si>
    <t>Bankarske usluge</t>
  </si>
  <si>
    <t>Naknade građanima i kućanstvima na temelju osiguranja i druge naknade</t>
  </si>
  <si>
    <t>Ostale naknade građanima i kućanstvima iz proračuna</t>
  </si>
  <si>
    <t>Rashodi za nabavu neproizvedene dugotrajne imovine</t>
  </si>
  <si>
    <t>Postrjenja i oprema</t>
  </si>
  <si>
    <t>Rashodi za nabavu nefinancijske imovine</t>
  </si>
  <si>
    <t>Plaće (bruto)</t>
  </si>
  <si>
    <t>Ostali rashodi za zaposlene</t>
  </si>
  <si>
    <t>Doprinosi za obv.osig.u slučaju nezaposlenosti</t>
  </si>
  <si>
    <t>Naknade za prijevoz</t>
  </si>
  <si>
    <t>Naknade građanima i kućanstvima iz proračuna</t>
  </si>
  <si>
    <t>Ostale naknade građanima i kućanstvima iz prorač.</t>
  </si>
  <si>
    <t>Uredski namještaj i oprema</t>
  </si>
  <si>
    <t>Rashodi za nabavu nefinancijske imocine</t>
  </si>
  <si>
    <t>Tekući plan 2020</t>
  </si>
  <si>
    <t xml:space="preserve">Ostvarenje/
izvršenje 2020. </t>
  </si>
  <si>
    <t>Naknade građanima i kućastvima u novcu</t>
  </si>
  <si>
    <t>Naknade građaima i i kućanstvima iz EU sredstava</t>
  </si>
  <si>
    <r>
      <t xml:space="preserve">IZVJEŠTAJ O IZVRŠENJU FINANCIJSKOG PLANA 
</t>
    </r>
    <r>
      <rPr>
        <b/>
        <sz val="16"/>
        <color indexed="10"/>
        <rFont val="Times New Roman"/>
        <family val="1"/>
      </rPr>
      <t>PO PROGRAMSKOJ, EKONOMSKOJ I IZVORIMA FINANCIRANJA</t>
    </r>
  </si>
  <si>
    <t>Aktivnost (redovna djelatnost)</t>
  </si>
  <si>
    <t xml:space="preserve">Opremanje </t>
  </si>
  <si>
    <t>Usluge promidžbe i informiranja</t>
  </si>
  <si>
    <t>Oprema za održavanje i zaštitu</t>
  </si>
  <si>
    <t>Uređaji, strojevi i oprema za ostale namjene</t>
  </si>
  <si>
    <t>Naknade za prijevoz, za rad na terenu i odvojeni ž.</t>
  </si>
  <si>
    <t>Knjige, umjetnička djela</t>
  </si>
  <si>
    <t>Izvorni plan 2021</t>
  </si>
  <si>
    <t>Tekući plan 2021</t>
  </si>
  <si>
    <t xml:space="preserve">Ostvarenje/
izvršenje 2021. </t>
  </si>
  <si>
    <t>PROGRAM 5501</t>
  </si>
  <si>
    <t>Premija osiguranja</t>
  </si>
  <si>
    <t>Izvor financiranja 93 Vlastiti prihodi - višak</t>
  </si>
  <si>
    <t>Naknada za prijevoz, za rad na terenu i odvojeni ž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</si>
</sst>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 ;\-#,##0\ "/>
    <numFmt numFmtId="205" formatCode="[$¥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14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6"/>
      <color indexed="3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b/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6"/>
      <color rgb="FF0070C0"/>
      <name val="Times New Roman"/>
      <family val="1"/>
    </font>
    <font>
      <b/>
      <sz val="16"/>
      <color rgb="FF000000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5">
    <xf numFmtId="0" fontId="0" fillId="0" borderId="0" xfId="0" applyAlignment="1">
      <alignment/>
    </xf>
    <xf numFmtId="3" fontId="35" fillId="0" borderId="0" xfId="0" applyNumberFormat="1" applyFont="1" applyBorder="1" applyAlignment="1">
      <alignment vertical="center"/>
    </xf>
    <xf numFmtId="0" fontId="59" fillId="0" borderId="0" xfId="0" applyFont="1" applyAlignment="1">
      <alignment vertical="center" wrapText="1"/>
    </xf>
    <xf numFmtId="3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 wrapText="1"/>
    </xf>
    <xf numFmtId="3" fontId="7" fillId="0" borderId="0" xfId="0" applyNumberFormat="1" applyFont="1" applyBorder="1" applyAlignment="1" quotePrefix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3" fontId="10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49" fontId="9" fillId="0" borderId="0" xfId="0" applyNumberFormat="1" applyFont="1" applyBorder="1" applyAlignment="1" quotePrefix="1">
      <alignment horizontal="center" vertical="center" wrapText="1"/>
    </xf>
    <xf numFmtId="3" fontId="11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 quotePrefix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49" fontId="8" fillId="0" borderId="11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vertical="center"/>
    </xf>
    <xf numFmtId="0" fontId="8" fillId="0" borderId="1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left" vertical="center" wrapText="1"/>
    </xf>
    <xf numFmtId="3" fontId="10" fillId="0" borderId="20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center"/>
    </xf>
    <xf numFmtId="49" fontId="9" fillId="0" borderId="0" xfId="0" applyNumberFormat="1" applyFont="1" applyBorder="1" applyAlignment="1" quotePrefix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4" fillId="0" borderId="0" xfId="0" applyNumberFormat="1" applyFont="1" applyAlignment="1" quotePrefix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/>
    </xf>
    <xf numFmtId="3" fontId="13" fillId="0" borderId="23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10" fillId="0" borderId="14" xfId="0" applyNumberFormat="1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10" fillId="0" borderId="14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9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left" vertical="center"/>
    </xf>
    <xf numFmtId="3" fontId="9" fillId="0" borderId="0" xfId="0" applyNumberFormat="1" applyFont="1" applyBorder="1" applyAlignment="1" quotePrefix="1">
      <alignment horizontal="right" vertical="center"/>
    </xf>
    <xf numFmtId="3" fontId="5" fillId="0" borderId="12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9" fillId="0" borderId="23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 quotePrefix="1">
      <alignment horizontal="center" vertical="center" wrapText="1"/>
    </xf>
    <xf numFmtId="3" fontId="10" fillId="0" borderId="0" xfId="0" applyNumberFormat="1" applyFont="1" applyAlignment="1">
      <alignment/>
    </xf>
    <xf numFmtId="3" fontId="10" fillId="0" borderId="14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/>
    </xf>
    <xf numFmtId="3" fontId="9" fillId="0" borderId="14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horizontal="right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21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3" fontId="10" fillId="0" borderId="14" xfId="0" applyNumberFormat="1" applyFont="1" applyBorder="1" applyAlignment="1">
      <alignment horizontal="left" vertical="center" wrapText="1"/>
    </xf>
    <xf numFmtId="3" fontId="10" fillId="0" borderId="20" xfId="0" applyNumberFormat="1" applyFont="1" applyBorder="1" applyAlignment="1">
      <alignment horizontal="left" vertical="center" wrapText="1"/>
    </xf>
    <xf numFmtId="3" fontId="9" fillId="0" borderId="14" xfId="0" applyNumberFormat="1" applyFont="1" applyBorder="1" applyAlignment="1" quotePrefix="1">
      <alignment horizontal="left" vertical="center"/>
    </xf>
    <xf numFmtId="3" fontId="9" fillId="0" borderId="14" xfId="0" applyNumberFormat="1" applyFont="1" applyBorder="1" applyAlignment="1" quotePrefix="1">
      <alignment horizontal="right" vertical="center"/>
    </xf>
    <xf numFmtId="3" fontId="10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vertical="center"/>
    </xf>
    <xf numFmtId="3" fontId="9" fillId="0" borderId="13" xfId="0" applyNumberFormat="1" applyFont="1" applyBorder="1" applyAlignment="1" quotePrefix="1">
      <alignment horizontal="center" vertical="center"/>
    </xf>
    <xf numFmtId="3" fontId="9" fillId="0" borderId="26" xfId="0" applyNumberFormat="1" applyFont="1" applyBorder="1" applyAlignment="1" quotePrefix="1">
      <alignment horizontal="center" vertical="center"/>
    </xf>
    <xf numFmtId="3" fontId="9" fillId="0" borderId="27" xfId="0" applyNumberFormat="1" applyFont="1" applyBorder="1" applyAlignment="1" quotePrefix="1">
      <alignment horizontal="left" vertical="center"/>
    </xf>
    <xf numFmtId="3" fontId="9" fillId="0" borderId="27" xfId="0" applyNumberFormat="1" applyFont="1" applyBorder="1" applyAlignment="1" quotePrefix="1">
      <alignment horizontal="right" vertical="center"/>
    </xf>
    <xf numFmtId="3" fontId="9" fillId="0" borderId="10" xfId="0" applyNumberFormat="1" applyFont="1" applyBorder="1" applyAlignment="1" quotePrefix="1">
      <alignment horizontal="center" vertical="center"/>
    </xf>
    <xf numFmtId="3" fontId="9" fillId="0" borderId="11" xfId="0" applyNumberFormat="1" applyFont="1" applyBorder="1" applyAlignment="1" quotePrefix="1">
      <alignment horizontal="left" vertical="center"/>
    </xf>
    <xf numFmtId="3" fontId="9" fillId="0" borderId="11" xfId="0" applyNumberFormat="1" applyFont="1" applyBorder="1" applyAlignment="1" quotePrefix="1">
      <alignment horizontal="right" vertical="center"/>
    </xf>
    <xf numFmtId="3" fontId="9" fillId="0" borderId="11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horizontal="right"/>
    </xf>
    <xf numFmtId="0" fontId="10" fillId="0" borderId="20" xfId="0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/>
    </xf>
    <xf numFmtId="0" fontId="10" fillId="0" borderId="20" xfId="0" applyFont="1" applyFill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right"/>
    </xf>
    <xf numFmtId="0" fontId="10" fillId="0" borderId="21" xfId="0" applyFont="1" applyFill="1" applyBorder="1" applyAlignment="1">
      <alignment horizontal="center" vertical="center"/>
    </xf>
    <xf numFmtId="3" fontId="8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/>
    </xf>
    <xf numFmtId="3" fontId="4" fillId="0" borderId="0" xfId="0" applyNumberFormat="1" applyFont="1" applyAlignment="1">
      <alignment horizontal="left" vertical="center"/>
    </xf>
    <xf numFmtId="3" fontId="9" fillId="0" borderId="0" xfId="0" applyNumberFormat="1" applyFont="1" applyAlignment="1" quotePrefix="1">
      <alignment horizontal="center" vertical="center"/>
    </xf>
    <xf numFmtId="3" fontId="9" fillId="0" borderId="0" xfId="0" applyNumberFormat="1" applyFont="1" applyAlignment="1">
      <alignment horizontal="right" vertical="center"/>
    </xf>
    <xf numFmtId="3" fontId="5" fillId="0" borderId="29" xfId="0" applyNumberFormat="1" applyFont="1" applyBorder="1" applyAlignment="1" quotePrefix="1">
      <alignment horizontal="center"/>
    </xf>
    <xf numFmtId="3" fontId="9" fillId="0" borderId="30" xfId="0" applyNumberFormat="1" applyFont="1" applyBorder="1" applyAlignment="1">
      <alignment horizontal="right" vertical="center"/>
    </xf>
    <xf numFmtId="3" fontId="5" fillId="0" borderId="31" xfId="0" applyNumberFormat="1" applyFont="1" applyBorder="1" applyAlignment="1" quotePrefix="1">
      <alignment horizontal="center"/>
    </xf>
    <xf numFmtId="3" fontId="8" fillId="0" borderId="20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 wrapText="1"/>
    </xf>
    <xf numFmtId="0" fontId="10" fillId="0" borderId="32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/>
    </xf>
    <xf numFmtId="3" fontId="9" fillId="32" borderId="11" xfId="0" applyNumberFormat="1" applyFont="1" applyFill="1" applyBorder="1" applyAlignment="1">
      <alignment horizontal="right" vertical="center"/>
    </xf>
    <xf numFmtId="3" fontId="9" fillId="32" borderId="14" xfId="0" applyNumberFormat="1" applyFont="1" applyFill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33" borderId="11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 horizontal="left" vertical="center" wrapText="1"/>
    </xf>
    <xf numFmtId="3" fontId="9" fillId="33" borderId="14" xfId="0" applyNumberFormat="1" applyFont="1" applyFill="1" applyBorder="1" applyAlignment="1">
      <alignment horizontal="right" vertical="center"/>
    </xf>
    <xf numFmtId="3" fontId="10" fillId="33" borderId="14" xfId="0" applyNumberFormat="1" applyFont="1" applyFill="1" applyBorder="1" applyAlignment="1">
      <alignment horizontal="right" vertical="center"/>
    </xf>
    <xf numFmtId="0" fontId="9" fillId="32" borderId="25" xfId="0" applyNumberFormat="1" applyFont="1" applyFill="1" applyBorder="1" applyAlignment="1">
      <alignment horizontal="left" vertical="center"/>
    </xf>
    <xf numFmtId="3" fontId="9" fillId="32" borderId="16" xfId="0" applyNumberFormat="1" applyFont="1" applyFill="1" applyBorder="1" applyAlignment="1">
      <alignment horizontal="left" vertical="center" wrapText="1"/>
    </xf>
    <xf numFmtId="3" fontId="9" fillId="32" borderId="16" xfId="0" applyNumberFormat="1" applyFont="1" applyFill="1" applyBorder="1" applyAlignment="1">
      <alignment horizontal="right" vertical="center"/>
    </xf>
    <xf numFmtId="0" fontId="9" fillId="32" borderId="13" xfId="0" applyNumberFormat="1" applyFont="1" applyFill="1" applyBorder="1" applyAlignment="1">
      <alignment horizontal="left" vertical="center"/>
    </xf>
    <xf numFmtId="3" fontId="9" fillId="32" borderId="14" xfId="0" applyNumberFormat="1" applyFont="1" applyFill="1" applyBorder="1" applyAlignment="1">
      <alignment horizontal="left" vertical="center" wrapText="1"/>
    </xf>
    <xf numFmtId="3" fontId="9" fillId="32" borderId="14" xfId="0" applyNumberFormat="1" applyFont="1" applyFill="1" applyBorder="1" applyAlignment="1">
      <alignment horizontal="right" vertical="center"/>
    </xf>
    <xf numFmtId="3" fontId="10" fillId="32" borderId="14" xfId="0" applyNumberFormat="1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left" vertical="center" wrapText="1"/>
    </xf>
    <xf numFmtId="0" fontId="9" fillId="33" borderId="32" xfId="0" applyNumberFormat="1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 horizontal="right" vertical="center"/>
    </xf>
    <xf numFmtId="3" fontId="9" fillId="32" borderId="22" xfId="0" applyNumberFormat="1" applyFont="1" applyFill="1" applyBorder="1" applyAlignment="1">
      <alignment horizontal="right" vertical="center"/>
    </xf>
    <xf numFmtId="3" fontId="9" fillId="33" borderId="22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/>
    </xf>
    <xf numFmtId="3" fontId="9" fillId="32" borderId="12" xfId="0" applyNumberFormat="1" applyFont="1" applyFill="1" applyBorder="1" applyAlignment="1">
      <alignment horizontal="right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3" fontId="10" fillId="33" borderId="20" xfId="0" applyNumberFormat="1" applyFont="1" applyFill="1" applyBorder="1" applyAlignment="1">
      <alignment horizontal="right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right" vertical="center"/>
    </xf>
    <xf numFmtId="3" fontId="5" fillId="32" borderId="12" xfId="0" applyNumberFormat="1" applyFont="1" applyFill="1" applyBorder="1" applyAlignment="1" quotePrefix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vertical="center"/>
    </xf>
    <xf numFmtId="49" fontId="61" fillId="0" borderId="0" xfId="0" applyNumberFormat="1" applyFont="1" applyAlignment="1">
      <alignment vertical="center"/>
    </xf>
    <xf numFmtId="3" fontId="9" fillId="32" borderId="24" xfId="0" applyNumberFormat="1" applyFont="1" applyFill="1" applyBorder="1" applyAlignment="1">
      <alignment horizontal="right" vertical="center"/>
    </xf>
    <xf numFmtId="3" fontId="9" fillId="32" borderId="35" xfId="0" applyNumberFormat="1" applyFont="1" applyFill="1" applyBorder="1" applyAlignment="1">
      <alignment horizontal="right" vertical="center"/>
    </xf>
    <xf numFmtId="3" fontId="5" fillId="32" borderId="12" xfId="0" applyNumberFormat="1" applyFont="1" applyFill="1" applyBorder="1" applyAlignment="1">
      <alignment vertical="center"/>
    </xf>
    <xf numFmtId="3" fontId="5" fillId="32" borderId="12" xfId="0" applyNumberFormat="1" applyFont="1" applyFill="1" applyBorder="1" applyAlignment="1">
      <alignment horizontal="right" vertical="center"/>
    </xf>
    <xf numFmtId="0" fontId="7" fillId="32" borderId="32" xfId="0" applyNumberFormat="1" applyFont="1" applyFill="1" applyBorder="1" applyAlignment="1" quotePrefix="1">
      <alignment horizontal="center" vertical="center" wrapText="1"/>
    </xf>
    <xf numFmtId="0" fontId="9" fillId="32" borderId="0" xfId="0" applyNumberFormat="1" applyFont="1" applyFill="1" applyBorder="1" applyAlignment="1" quotePrefix="1">
      <alignment horizontal="left" vertical="center" wrapText="1"/>
    </xf>
    <xf numFmtId="0" fontId="9" fillId="32" borderId="13" xfId="0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left" vertical="center" wrapText="1"/>
    </xf>
    <xf numFmtId="3" fontId="10" fillId="32" borderId="0" xfId="0" applyNumberFormat="1" applyFont="1" applyFill="1" applyBorder="1" applyAlignment="1">
      <alignment horizontal="right" vertical="center"/>
    </xf>
    <xf numFmtId="0" fontId="9" fillId="32" borderId="32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wrapText="1"/>
    </xf>
    <xf numFmtId="3" fontId="9" fillId="32" borderId="0" xfId="0" applyNumberFormat="1" applyFont="1" applyFill="1" applyBorder="1" applyAlignment="1">
      <alignment vertical="center"/>
    </xf>
    <xf numFmtId="3" fontId="9" fillId="32" borderId="0" xfId="0" applyNumberFormat="1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 wrapText="1"/>
    </xf>
    <xf numFmtId="0" fontId="10" fillId="33" borderId="3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vertical="center"/>
    </xf>
    <xf numFmtId="3" fontId="60" fillId="0" borderId="0" xfId="0" applyNumberFormat="1" applyFont="1" applyAlignment="1">
      <alignment/>
    </xf>
    <xf numFmtId="3" fontId="60" fillId="0" borderId="0" xfId="0" applyNumberFormat="1" applyFont="1" applyBorder="1" applyAlignment="1" quotePrefix="1">
      <alignment horizontal="center" vertical="center"/>
    </xf>
    <xf numFmtId="3" fontId="60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left" vertical="center"/>
    </xf>
    <xf numFmtId="0" fontId="60" fillId="0" borderId="0" xfId="0" applyNumberFormat="1" applyFont="1" applyBorder="1" applyAlignment="1" quotePrefix="1">
      <alignment horizontal="center" vertical="center"/>
    </xf>
    <xf numFmtId="3" fontId="7" fillId="32" borderId="0" xfId="0" applyNumberFormat="1" applyFont="1" applyFill="1" applyBorder="1" applyAlignment="1">
      <alignment horizontal="center" vertical="center" wrapText="1"/>
    </xf>
    <xf numFmtId="3" fontId="9" fillId="33" borderId="2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0" fontId="9" fillId="32" borderId="10" xfId="0" applyFont="1" applyFill="1" applyBorder="1" applyAlignment="1">
      <alignment horizontal="center"/>
    </xf>
    <xf numFmtId="3" fontId="9" fillId="32" borderId="11" xfId="0" applyNumberFormat="1" applyFont="1" applyFill="1" applyBorder="1" applyAlignment="1">
      <alignment horizontal="right" wrapText="1"/>
    </xf>
    <xf numFmtId="3" fontId="9" fillId="32" borderId="14" xfId="0" applyNumberFormat="1" applyFont="1" applyFill="1" applyBorder="1" applyAlignment="1">
      <alignment horizontal="right" wrapText="1"/>
    </xf>
    <xf numFmtId="3" fontId="10" fillId="32" borderId="0" xfId="0" applyNumberFormat="1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right" wrapText="1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left" vertical="center" wrapText="1"/>
    </xf>
    <xf numFmtId="3" fontId="10" fillId="32" borderId="14" xfId="0" applyNumberFormat="1" applyFont="1" applyFill="1" applyBorder="1" applyAlignment="1">
      <alignment horizontal="right" vertical="center"/>
    </xf>
    <xf numFmtId="3" fontId="9" fillId="32" borderId="17" xfId="0" applyNumberFormat="1" applyFont="1" applyFill="1" applyBorder="1" applyAlignment="1" quotePrefix="1">
      <alignment horizontal="right" vertical="center"/>
    </xf>
    <xf numFmtId="3" fontId="9" fillId="32" borderId="11" xfId="0" applyNumberFormat="1" applyFont="1" applyFill="1" applyBorder="1" applyAlignment="1">
      <alignment horizontal="right" vertical="center" wrapText="1"/>
    </xf>
    <xf numFmtId="3" fontId="9" fillId="32" borderId="14" xfId="0" applyNumberFormat="1" applyFont="1" applyFill="1" applyBorder="1" applyAlignment="1">
      <alignment horizontal="right" vertical="center" wrapText="1"/>
    </xf>
    <xf numFmtId="3" fontId="9" fillId="33" borderId="14" xfId="0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 quotePrefix="1">
      <alignment horizontal="right" vertical="center"/>
    </xf>
    <xf numFmtId="0" fontId="9" fillId="32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left" vertical="center" wrapText="1"/>
    </xf>
    <xf numFmtId="3" fontId="9" fillId="32" borderId="14" xfId="0" applyNumberFormat="1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3" fontId="9" fillId="33" borderId="14" xfId="0" applyNumberFormat="1" applyFont="1" applyFill="1" applyBorder="1" applyAlignment="1">
      <alignment horizontal="right" vertical="center" wrapText="1"/>
    </xf>
    <xf numFmtId="3" fontId="9" fillId="32" borderId="20" xfId="0" applyNumberFormat="1" applyFont="1" applyFill="1" applyBorder="1" applyAlignment="1">
      <alignment horizontal="right" vertical="center" wrapText="1"/>
    </xf>
    <xf numFmtId="3" fontId="9" fillId="33" borderId="11" xfId="0" applyNumberFormat="1" applyFont="1" applyFill="1" applyBorder="1" applyAlignment="1">
      <alignment horizontal="right" vertical="center" wrapText="1"/>
    </xf>
    <xf numFmtId="3" fontId="9" fillId="32" borderId="11" xfId="0" applyNumberFormat="1" applyFont="1" applyFill="1" applyBorder="1" applyAlignment="1">
      <alignment/>
    </xf>
    <xf numFmtId="3" fontId="9" fillId="32" borderId="19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3" fontId="9" fillId="33" borderId="14" xfId="0" applyNumberFormat="1" applyFont="1" applyFill="1" applyBorder="1" applyAlignment="1">
      <alignment/>
    </xf>
    <xf numFmtId="3" fontId="9" fillId="33" borderId="24" xfId="0" applyNumberFormat="1" applyFont="1" applyFill="1" applyBorder="1" applyAlignment="1">
      <alignment horizontal="right" vertical="center"/>
    </xf>
    <xf numFmtId="3" fontId="9" fillId="33" borderId="35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3" fontId="10" fillId="0" borderId="14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9" fillId="32" borderId="12" xfId="0" applyNumberFormat="1" applyFont="1" applyFill="1" applyBorder="1" applyAlignment="1" quotePrefix="1">
      <alignment horizontal="right" vertical="center"/>
    </xf>
    <xf numFmtId="3" fontId="9" fillId="32" borderId="11" xfId="0" applyNumberFormat="1" applyFont="1" applyFill="1" applyBorder="1" applyAlignment="1">
      <alignment vertical="center"/>
    </xf>
    <xf numFmtId="3" fontId="9" fillId="32" borderId="12" xfId="0" applyNumberFormat="1" applyFont="1" applyFill="1" applyBorder="1" applyAlignment="1">
      <alignment vertical="center"/>
    </xf>
    <xf numFmtId="3" fontId="5" fillId="32" borderId="12" xfId="0" applyNumberFormat="1" applyFont="1" applyFill="1" applyBorder="1" applyAlignment="1">
      <alignment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8" fillId="0" borderId="37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3" fontId="7" fillId="0" borderId="28" xfId="0" applyNumberFormat="1" applyFont="1" applyBorder="1" applyAlignment="1" quotePrefix="1">
      <alignment horizontal="center" vertical="center" wrapText="1"/>
    </xf>
    <xf numFmtId="3" fontId="7" fillId="0" borderId="38" xfId="0" applyNumberFormat="1" applyFont="1" applyBorder="1" applyAlignment="1" quotePrefix="1">
      <alignment horizontal="center" vertical="center" wrapText="1"/>
    </xf>
    <xf numFmtId="0" fontId="7" fillId="0" borderId="28" xfId="0" applyNumberFormat="1" applyFont="1" applyBorder="1" applyAlignment="1" quotePrefix="1">
      <alignment horizontal="center" vertical="center" wrapText="1"/>
    </xf>
    <xf numFmtId="0" fontId="7" fillId="0" borderId="38" xfId="0" applyNumberFormat="1" applyFont="1" applyBorder="1" applyAlignment="1" quotePrefix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 quotePrefix="1">
      <alignment horizontal="center" vertical="center" wrapText="1"/>
    </xf>
    <xf numFmtId="0" fontId="13" fillId="0" borderId="17" xfId="0" applyNumberFormat="1" applyFont="1" applyBorder="1" applyAlignment="1" quotePrefix="1">
      <alignment horizontal="center" vertical="center" wrapText="1"/>
    </xf>
    <xf numFmtId="3" fontId="5" fillId="0" borderId="39" xfId="0" applyNumberFormat="1" applyFont="1" applyBorder="1" applyAlignment="1" quotePrefix="1">
      <alignment horizontal="center"/>
    </xf>
    <xf numFmtId="3" fontId="5" fillId="0" borderId="17" xfId="0" applyNumberFormat="1" applyFont="1" applyBorder="1" applyAlignment="1" quotePrefix="1">
      <alignment horizontal="center"/>
    </xf>
    <xf numFmtId="3" fontId="9" fillId="0" borderId="39" xfId="0" applyNumberFormat="1" applyFont="1" applyBorder="1" applyAlignment="1" quotePrefix="1">
      <alignment horizontal="center" vertical="center"/>
    </xf>
    <xf numFmtId="3" fontId="9" fillId="0" borderId="17" xfId="0" applyNumberFormat="1" applyFont="1" applyBorder="1" applyAlignment="1" quotePrefix="1">
      <alignment horizontal="center" vertical="center"/>
    </xf>
    <xf numFmtId="3" fontId="62" fillId="0" borderId="0" xfId="0" applyNumberFormat="1" applyFont="1" applyAlignment="1" quotePrefix="1">
      <alignment horizontal="left" vertical="center" wrapText="1"/>
    </xf>
    <xf numFmtId="3" fontId="9" fillId="32" borderId="39" xfId="0" applyNumberFormat="1" applyFont="1" applyFill="1" applyBorder="1" applyAlignment="1" quotePrefix="1">
      <alignment horizontal="center" vertical="center"/>
    </xf>
    <xf numFmtId="3" fontId="9" fillId="32" borderId="17" xfId="0" applyNumberFormat="1" applyFont="1" applyFill="1" applyBorder="1" applyAlignment="1" quotePrefix="1">
      <alignment horizontal="center" vertical="center"/>
    </xf>
    <xf numFmtId="3" fontId="63" fillId="0" borderId="0" xfId="0" applyNumberFormat="1" applyFont="1" applyAlignment="1">
      <alignment horizontal="center" vertical="center"/>
    </xf>
    <xf numFmtId="3" fontId="5" fillId="32" borderId="39" xfId="0" applyNumberFormat="1" applyFont="1" applyFill="1" applyBorder="1" applyAlignment="1" quotePrefix="1">
      <alignment horizontal="center"/>
    </xf>
    <xf numFmtId="3" fontId="5" fillId="32" borderId="17" xfId="0" applyNumberFormat="1" applyFont="1" applyFill="1" applyBorder="1" applyAlignment="1" quotePrefix="1">
      <alignment horizontal="center"/>
    </xf>
    <xf numFmtId="3" fontId="7" fillId="0" borderId="40" xfId="0" applyNumberFormat="1" applyFont="1" applyBorder="1" applyAlignment="1">
      <alignment horizontal="center" vertical="center" wrapText="1"/>
    </xf>
    <xf numFmtId="3" fontId="7" fillId="0" borderId="41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63" fillId="0" borderId="0" xfId="0" applyNumberFormat="1" applyFont="1" applyAlignment="1">
      <alignment horizontal="center"/>
    </xf>
    <xf numFmtId="3" fontId="9" fillId="32" borderId="44" xfId="0" applyNumberFormat="1" applyFont="1" applyFill="1" applyBorder="1" applyAlignment="1" quotePrefix="1">
      <alignment horizontal="center" vertical="center"/>
    </xf>
    <xf numFmtId="0" fontId="9" fillId="32" borderId="39" xfId="0" applyNumberFormat="1" applyFont="1" applyFill="1" applyBorder="1" applyAlignment="1" quotePrefix="1">
      <alignment horizontal="center" vertical="center"/>
    </xf>
    <xf numFmtId="0" fontId="9" fillId="32" borderId="17" xfId="0" applyNumberFormat="1" applyFont="1" applyFill="1" applyBorder="1" applyAlignment="1" quotePrefix="1">
      <alignment horizontal="center" vertical="center"/>
    </xf>
    <xf numFmtId="49" fontId="9" fillId="0" borderId="39" xfId="0" applyNumberFormat="1" applyFont="1" applyBorder="1" applyAlignment="1">
      <alignment horizontal="right" vertical="center"/>
    </xf>
    <xf numFmtId="49" fontId="9" fillId="0" borderId="44" xfId="0" applyNumberFormat="1" applyFont="1" applyBorder="1" applyAlignment="1">
      <alignment horizontal="right" vertical="center"/>
    </xf>
    <xf numFmtId="3" fontId="9" fillId="0" borderId="45" xfId="0" applyNumberFormat="1" applyFont="1" applyBorder="1" applyAlignment="1" quotePrefix="1">
      <alignment horizontal="left" vertical="center" wrapText="1"/>
    </xf>
    <xf numFmtId="3" fontId="63" fillId="0" borderId="0" xfId="0" applyNumberFormat="1" applyFont="1" applyAlignment="1" quotePrefix="1">
      <alignment horizontal="center" vertical="center"/>
    </xf>
    <xf numFmtId="3" fontId="9" fillId="0" borderId="39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left" vertical="center" wrapText="1"/>
    </xf>
    <xf numFmtId="3" fontId="9" fillId="34" borderId="14" xfId="0" applyNumberFormat="1" applyFont="1" applyFill="1" applyBorder="1" applyAlignment="1">
      <alignment horizontal="right" vertical="center" wrapText="1"/>
    </xf>
    <xf numFmtId="3" fontId="9" fillId="34" borderId="24" xfId="0" applyNumberFormat="1" applyFont="1" applyFill="1" applyBorder="1" applyAlignment="1">
      <alignment horizontal="right" vertical="center"/>
    </xf>
    <xf numFmtId="3" fontId="9" fillId="34" borderId="35" xfId="0" applyNumberFormat="1" applyFont="1" applyFill="1" applyBorder="1" applyAlignment="1">
      <alignment horizontal="right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7" fillId="0" borderId="28" xfId="0" applyNumberFormat="1" applyFont="1" applyBorder="1" applyAlignment="1" quotePrefix="1">
      <alignment horizontal="center" vertical="center" wrapText="1"/>
    </xf>
    <xf numFmtId="0" fontId="7" fillId="0" borderId="38" xfId="0" applyNumberFormat="1" applyFont="1" applyBorder="1" applyAlignment="1" quotePrefix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 quotePrefix="1">
      <alignment horizontal="center" vertical="center" wrapText="1"/>
    </xf>
    <xf numFmtId="3" fontId="7" fillId="0" borderId="38" xfId="0" applyNumberFormat="1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 quotePrefix="1">
      <alignment horizontal="center" vertical="center"/>
    </xf>
    <xf numFmtId="0" fontId="13" fillId="0" borderId="12" xfId="0" applyNumberFormat="1" applyFont="1" applyBorder="1" applyAlignment="1" quotePrefix="1">
      <alignment horizontal="center" vertical="center" wrapText="1"/>
    </xf>
    <xf numFmtId="3" fontId="5" fillId="0" borderId="39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13" fillId="0" borderId="28" xfId="0" applyNumberFormat="1" applyFont="1" applyBorder="1" applyAlignment="1" quotePrefix="1">
      <alignment horizontal="center" vertical="center" wrapText="1"/>
    </xf>
    <xf numFmtId="49" fontId="9" fillId="32" borderId="39" xfId="0" applyNumberFormat="1" applyFont="1" applyFill="1" applyBorder="1" applyAlignment="1" quotePrefix="1">
      <alignment horizontal="center" vertical="center" wrapText="1"/>
    </xf>
    <xf numFmtId="49" fontId="9" fillId="32" borderId="17" xfId="0" applyNumberFormat="1" applyFont="1" applyFill="1" applyBorder="1" applyAlignment="1" quotePrefix="1">
      <alignment horizontal="center" vertical="center" wrapText="1"/>
    </xf>
    <xf numFmtId="3" fontId="5" fillId="32" borderId="12" xfId="0" applyNumberFormat="1" applyFont="1" applyFill="1" applyBorder="1" applyAlignment="1" quotePrefix="1">
      <alignment horizontal="center" vertical="center"/>
    </xf>
    <xf numFmtId="3" fontId="9" fillId="32" borderId="39" xfId="0" applyNumberFormat="1" applyFont="1" applyFill="1" applyBorder="1" applyAlignment="1" quotePrefix="1">
      <alignment horizontal="center" vertical="center"/>
    </xf>
    <xf numFmtId="3" fontId="9" fillId="32" borderId="17" xfId="0" applyNumberFormat="1" applyFont="1" applyFill="1" applyBorder="1" applyAlignment="1" quotePrefix="1">
      <alignment horizontal="center" vertical="center"/>
    </xf>
    <xf numFmtId="3" fontId="7" fillId="0" borderId="0" xfId="0" applyNumberFormat="1" applyFont="1" applyFill="1" applyBorder="1" applyAlignment="1" quotePrefix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6" fillId="35" borderId="0" xfId="0" applyNumberFormat="1" applyFont="1" applyFill="1" applyAlignment="1">
      <alignment horizontal="center"/>
    </xf>
    <xf numFmtId="49" fontId="9" fillId="32" borderId="39" xfId="0" applyNumberFormat="1" applyFont="1" applyFill="1" applyBorder="1" applyAlignment="1" quotePrefix="1">
      <alignment horizontal="left" vertical="center" wrapText="1"/>
    </xf>
    <xf numFmtId="49" fontId="9" fillId="32" borderId="17" xfId="0" applyNumberFormat="1" applyFont="1" applyFill="1" applyBorder="1" applyAlignment="1" quotePrefix="1">
      <alignment horizontal="left" vertical="center" wrapText="1"/>
    </xf>
    <xf numFmtId="3" fontId="63" fillId="0" borderId="0" xfId="0" applyNumberFormat="1" applyFont="1" applyAlignment="1">
      <alignment horizontal="center" vertical="center"/>
    </xf>
    <xf numFmtId="3" fontId="62" fillId="0" borderId="0" xfId="0" applyNumberFormat="1" applyFont="1" applyAlignment="1" quotePrefix="1">
      <alignment horizontal="left" vertical="center" wrapText="1"/>
    </xf>
    <xf numFmtId="3" fontId="6" fillId="36" borderId="0" xfId="0" applyNumberFormat="1" applyFont="1" applyFill="1" applyAlignment="1">
      <alignment horizontal="center" vertical="center"/>
    </xf>
    <xf numFmtId="49" fontId="9" fillId="32" borderId="12" xfId="0" applyNumberFormat="1" applyFont="1" applyFill="1" applyBorder="1" applyAlignment="1" quotePrefix="1">
      <alignment horizontal="left" vertical="center"/>
    </xf>
    <xf numFmtId="3" fontId="7" fillId="0" borderId="0" xfId="0" applyNumberFormat="1" applyFont="1" applyBorder="1" applyAlignment="1">
      <alignment horizontal="center" vertical="center" wrapText="1"/>
    </xf>
    <xf numFmtId="3" fontId="9" fillId="32" borderId="39" xfId="0" applyNumberFormat="1" applyFont="1" applyFill="1" applyBorder="1" applyAlignment="1" quotePrefix="1">
      <alignment horizontal="left" vertical="center"/>
    </xf>
    <xf numFmtId="3" fontId="9" fillId="32" borderId="17" xfId="0" applyNumberFormat="1" applyFont="1" applyFill="1" applyBorder="1" applyAlignment="1" quotePrefix="1">
      <alignment horizontal="left" vertical="center"/>
    </xf>
    <xf numFmtId="49" fontId="9" fillId="32" borderId="39" xfId="0" applyNumberFormat="1" applyFont="1" applyFill="1" applyBorder="1" applyAlignment="1" quotePrefix="1">
      <alignment horizontal="left" vertical="center"/>
    </xf>
    <xf numFmtId="49" fontId="9" fillId="32" borderId="17" xfId="0" applyNumberFormat="1" applyFont="1" applyFill="1" applyBorder="1" applyAlignment="1" quotePrefix="1">
      <alignment horizontal="left" vertical="center"/>
    </xf>
    <xf numFmtId="3" fontId="63" fillId="0" borderId="0" xfId="0" applyNumberFormat="1" applyFont="1" applyBorder="1" applyAlignment="1" quotePrefix="1">
      <alignment horizontal="center" vertical="center"/>
    </xf>
    <xf numFmtId="0" fontId="13" fillId="0" borderId="39" xfId="0" applyNumberFormat="1" applyFont="1" applyBorder="1" applyAlignment="1" quotePrefix="1">
      <alignment horizontal="center" vertical="center" wrapText="1"/>
    </xf>
    <xf numFmtId="0" fontId="13" fillId="0" borderId="17" xfId="0" applyNumberFormat="1" applyFont="1" applyBorder="1" applyAlignment="1" quotePrefix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List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zoomScale="85" zoomScaleNormal="85" zoomScalePageLayoutView="0" workbookViewId="0" topLeftCell="A52">
      <selection activeCell="F49" sqref="F49"/>
    </sheetView>
  </sheetViews>
  <sheetFormatPr defaultColWidth="9.140625" defaultRowHeight="12.75"/>
  <cols>
    <col min="1" max="1" width="11.57421875" style="3" customWidth="1"/>
    <col min="2" max="2" width="46.28125" style="3" customWidth="1"/>
    <col min="3" max="3" width="17.7109375" style="3" customWidth="1"/>
    <col min="4" max="7" width="17.7109375" style="14" customWidth="1"/>
    <col min="8" max="8" width="15.140625" style="3" customWidth="1"/>
    <col min="9" max="9" width="13.8515625" style="3" customWidth="1"/>
    <col min="10" max="15" width="15.140625" style="3" customWidth="1"/>
    <col min="16" max="16" width="16.7109375" style="3" hidden="1" customWidth="1"/>
    <col min="17" max="17" width="16.421875" style="3" hidden="1" customWidth="1"/>
    <col min="18" max="18" width="12.57421875" style="3" hidden="1" customWidth="1"/>
    <col min="19" max="19" width="15.140625" style="3" customWidth="1"/>
    <col min="20" max="16384" width="9.140625" style="3" customWidth="1"/>
  </cols>
  <sheetData>
    <row r="1" spans="1:10" ht="20.25">
      <c r="A1" s="328" t="s">
        <v>130</v>
      </c>
      <c r="B1" s="328"/>
      <c r="C1" s="328"/>
      <c r="D1" s="328"/>
      <c r="E1" s="328"/>
      <c r="F1" s="328"/>
      <c r="G1" s="328"/>
      <c r="H1" s="2"/>
      <c r="I1" s="2"/>
      <c r="J1" s="2"/>
    </row>
    <row r="2" spans="1:10" ht="20.25">
      <c r="A2" s="340" t="s">
        <v>124</v>
      </c>
      <c r="B2" s="340"/>
      <c r="C2" s="340"/>
      <c r="D2" s="340"/>
      <c r="E2" s="340"/>
      <c r="F2" s="340"/>
      <c r="G2" s="340"/>
      <c r="H2" s="340"/>
      <c r="I2" s="2"/>
      <c r="J2" s="2"/>
    </row>
    <row r="4" spans="1:7" ht="20.25">
      <c r="A4" s="329" t="s">
        <v>28</v>
      </c>
      <c r="B4" s="329"/>
      <c r="C4" s="329"/>
      <c r="D4" s="329"/>
      <c r="E4" s="329"/>
      <c r="F4" s="329"/>
      <c r="G4" s="329"/>
    </row>
    <row r="5" spans="1:7" s="5" customFormat="1" ht="15">
      <c r="A5" s="4"/>
      <c r="D5" s="6"/>
      <c r="E5" s="6"/>
      <c r="F5" s="6"/>
      <c r="G5" s="6"/>
    </row>
    <row r="6" spans="1:8" ht="15.75" customHeight="1">
      <c r="A6" s="330" t="s">
        <v>29</v>
      </c>
      <c r="B6" s="332" t="s">
        <v>3</v>
      </c>
      <c r="C6" s="332" t="s">
        <v>183</v>
      </c>
      <c r="D6" s="334" t="s">
        <v>194</v>
      </c>
      <c r="E6" s="334" t="s">
        <v>195</v>
      </c>
      <c r="F6" s="334" t="s">
        <v>196</v>
      </c>
      <c r="G6" s="334" t="s">
        <v>75</v>
      </c>
      <c r="H6" s="334" t="s">
        <v>75</v>
      </c>
    </row>
    <row r="7" spans="1:8" ht="31.5" customHeight="1">
      <c r="A7" s="331"/>
      <c r="B7" s="333"/>
      <c r="C7" s="333"/>
      <c r="D7" s="335"/>
      <c r="E7" s="335"/>
      <c r="F7" s="335"/>
      <c r="G7" s="335"/>
      <c r="H7" s="335"/>
    </row>
    <row r="8" spans="1:8" s="76" customFormat="1" ht="12">
      <c r="A8" s="337">
        <v>1</v>
      </c>
      <c r="B8" s="337"/>
      <c r="C8" s="74">
        <v>2</v>
      </c>
      <c r="D8" s="75">
        <v>3</v>
      </c>
      <c r="E8" s="75">
        <v>4</v>
      </c>
      <c r="F8" s="75">
        <v>5</v>
      </c>
      <c r="G8" s="75" t="s">
        <v>76</v>
      </c>
      <c r="H8" s="75" t="s">
        <v>77</v>
      </c>
    </row>
    <row r="9" spans="1:8" ht="30">
      <c r="A9" s="190">
        <v>67</v>
      </c>
      <c r="B9" s="191" t="s">
        <v>37</v>
      </c>
      <c r="C9" s="170">
        <f>SUM(C10:C11)</f>
        <v>544779</v>
      </c>
      <c r="D9" s="170">
        <f>SUM(D10:D11)</f>
        <v>500774</v>
      </c>
      <c r="E9" s="170">
        <f>SUM(E10:E11)</f>
        <v>500774</v>
      </c>
      <c r="F9" s="170">
        <f>SUM(F10:F11)</f>
        <v>469533</v>
      </c>
      <c r="G9" s="170">
        <f>F9/C9*100</f>
        <v>86.18779358235174</v>
      </c>
      <c r="H9" s="197">
        <f>F9/E9*100</f>
        <v>93.76145726415508</v>
      </c>
    </row>
    <row r="10" spans="1:8" ht="30">
      <c r="A10" s="157">
        <v>6711</v>
      </c>
      <c r="B10" s="21" t="s">
        <v>38</v>
      </c>
      <c r="C10" s="83">
        <v>544779</v>
      </c>
      <c r="D10" s="22">
        <v>500774</v>
      </c>
      <c r="E10" s="22">
        <v>500774</v>
      </c>
      <c r="F10" s="22">
        <v>442736</v>
      </c>
      <c r="G10" s="62">
        <f aca="true" t="shared" si="0" ref="G10:G23">F10/C10*100</f>
        <v>81.26891822188446</v>
      </c>
      <c r="H10" s="65">
        <f aca="true" t="shared" si="1" ref="H10:H23">F10/E10*100</f>
        <v>88.41034079245328</v>
      </c>
    </row>
    <row r="11" spans="1:10" ht="30">
      <c r="A11" s="157">
        <v>6712</v>
      </c>
      <c r="B11" s="21" t="s">
        <v>39</v>
      </c>
      <c r="C11" s="83"/>
      <c r="D11" s="22"/>
      <c r="E11" s="22"/>
      <c r="F11" s="22">
        <v>26797</v>
      </c>
      <c r="G11" s="62" t="e">
        <f t="shared" si="0"/>
        <v>#DIV/0!</v>
      </c>
      <c r="H11" s="65" t="e">
        <f t="shared" si="1"/>
        <v>#DIV/0!</v>
      </c>
      <c r="I11" s="1"/>
      <c r="J11" s="9"/>
    </row>
    <row r="12" spans="1:8" ht="30">
      <c r="A12" s="192">
        <v>66</v>
      </c>
      <c r="B12" s="193" t="s">
        <v>44</v>
      </c>
      <c r="C12" s="171">
        <f>SUM(C13:C14)</f>
        <v>2964</v>
      </c>
      <c r="D12" s="171">
        <f>SUM(D13:D14)</f>
        <v>5085</v>
      </c>
      <c r="E12" s="171">
        <f>SUM(E13:E14)</f>
        <v>5085</v>
      </c>
      <c r="F12" s="171">
        <f>SUM(F13:F14)</f>
        <v>4445</v>
      </c>
      <c r="G12" s="170">
        <f t="shared" si="0"/>
        <v>149.96626180836708</v>
      </c>
      <c r="H12" s="197">
        <f t="shared" si="1"/>
        <v>87.41396263520157</v>
      </c>
    </row>
    <row r="13" spans="1:8" ht="30">
      <c r="A13" s="157">
        <v>661</v>
      </c>
      <c r="B13" s="21" t="s">
        <v>43</v>
      </c>
      <c r="C13" s="83">
        <v>2964</v>
      </c>
      <c r="D13" s="22">
        <v>5085</v>
      </c>
      <c r="E13" s="22">
        <v>5085</v>
      </c>
      <c r="F13" s="22">
        <v>4445</v>
      </c>
      <c r="G13" s="62">
        <f t="shared" si="0"/>
        <v>149.96626180836708</v>
      </c>
      <c r="H13" s="65">
        <f t="shared" si="1"/>
        <v>87.41396263520157</v>
      </c>
    </row>
    <row r="14" spans="1:8" ht="15">
      <c r="A14" s="157">
        <v>663</v>
      </c>
      <c r="B14" s="21" t="s">
        <v>132</v>
      </c>
      <c r="C14" s="83"/>
      <c r="D14" s="22"/>
      <c r="E14" s="22"/>
      <c r="F14" s="22"/>
      <c r="G14" s="62" t="e">
        <f t="shared" si="0"/>
        <v>#DIV/0!</v>
      </c>
      <c r="H14" s="65" t="e">
        <f t="shared" si="1"/>
        <v>#DIV/0!</v>
      </c>
    </row>
    <row r="15" spans="1:17" s="15" customFormat="1" ht="15">
      <c r="A15" s="177">
        <v>652</v>
      </c>
      <c r="B15" s="178" t="s">
        <v>49</v>
      </c>
      <c r="C15" s="175">
        <f>SUM(C16:C17)</f>
        <v>0</v>
      </c>
      <c r="D15" s="175">
        <f>SUM(D16:D17)</f>
        <v>500</v>
      </c>
      <c r="E15" s="175">
        <f>SUM(E16:E17)</f>
        <v>500</v>
      </c>
      <c r="F15" s="175">
        <f>SUM(F16:F17)</f>
        <v>0</v>
      </c>
      <c r="G15" s="174" t="e">
        <f t="shared" si="0"/>
        <v>#DIV/0!</v>
      </c>
      <c r="H15" s="198">
        <f t="shared" si="1"/>
        <v>0</v>
      </c>
      <c r="I15" s="95"/>
      <c r="J15" s="95"/>
      <c r="K15" s="95"/>
      <c r="L15" s="95"/>
      <c r="M15" s="70"/>
      <c r="N15" s="71"/>
      <c r="O15" s="71"/>
      <c r="P15" s="16"/>
      <c r="Q15" s="16"/>
    </row>
    <row r="16" spans="1:17" s="19" customFormat="1" ht="30">
      <c r="A16" s="157">
        <v>65264</v>
      </c>
      <c r="B16" s="21" t="s">
        <v>50</v>
      </c>
      <c r="C16" s="83"/>
      <c r="D16" s="22"/>
      <c r="E16" s="22"/>
      <c r="F16" s="22"/>
      <c r="G16" s="62" t="e">
        <f t="shared" si="0"/>
        <v>#DIV/0!</v>
      </c>
      <c r="H16" s="65" t="e">
        <f t="shared" si="1"/>
        <v>#DIV/0!</v>
      </c>
      <c r="I16" s="12"/>
      <c r="J16" s="12"/>
      <c r="K16" s="12"/>
      <c r="L16" s="12"/>
      <c r="M16" s="17"/>
      <c r="N16" s="17"/>
      <c r="O16" s="12"/>
      <c r="P16" s="18"/>
      <c r="Q16" s="18"/>
    </row>
    <row r="17" spans="1:17" s="19" customFormat="1" ht="30">
      <c r="A17" s="157">
        <v>65269</v>
      </c>
      <c r="B17" s="21" t="s">
        <v>131</v>
      </c>
      <c r="C17" s="83"/>
      <c r="D17" s="22">
        <v>500</v>
      </c>
      <c r="E17" s="22">
        <v>500</v>
      </c>
      <c r="F17" s="22"/>
      <c r="G17" s="62" t="e">
        <f t="shared" si="0"/>
        <v>#DIV/0!</v>
      </c>
      <c r="H17" s="65">
        <f t="shared" si="1"/>
        <v>0</v>
      </c>
      <c r="I17" s="12"/>
      <c r="J17" s="12"/>
      <c r="K17" s="12"/>
      <c r="L17" s="12"/>
      <c r="M17" s="17"/>
      <c r="N17" s="17"/>
      <c r="O17" s="12"/>
      <c r="P17" s="18"/>
      <c r="Q17" s="18"/>
    </row>
    <row r="18" spans="1:8" ht="30">
      <c r="A18" s="192">
        <v>63</v>
      </c>
      <c r="B18" s="193" t="s">
        <v>34</v>
      </c>
      <c r="C18" s="171">
        <f>SUM(C19:C21)</f>
        <v>3687021</v>
      </c>
      <c r="D18" s="171">
        <f>SUM(D19:D21)</f>
        <v>4014821</v>
      </c>
      <c r="E18" s="171">
        <f>SUM(E19:E21)</f>
        <v>4014821</v>
      </c>
      <c r="F18" s="171">
        <f>SUM(F19:F21)</f>
        <v>3988835</v>
      </c>
      <c r="G18" s="170">
        <f t="shared" si="0"/>
        <v>108.1858497686886</v>
      </c>
      <c r="H18" s="197">
        <f t="shared" si="1"/>
        <v>99.3527482296222</v>
      </c>
    </row>
    <row r="19" spans="1:8" ht="15.75" customHeight="1">
      <c r="A19" s="157">
        <v>633</v>
      </c>
      <c r="B19" s="21" t="s">
        <v>134</v>
      </c>
      <c r="C19" s="83">
        <v>3687021</v>
      </c>
      <c r="D19" s="22">
        <v>4014821</v>
      </c>
      <c r="E19" s="22">
        <v>4014821</v>
      </c>
      <c r="F19" s="22">
        <v>3988835</v>
      </c>
      <c r="G19" s="62">
        <f t="shared" si="0"/>
        <v>108.1858497686886</v>
      </c>
      <c r="H19" s="65">
        <f t="shared" si="1"/>
        <v>99.3527482296222</v>
      </c>
    </row>
    <row r="20" spans="1:8" ht="30">
      <c r="A20" s="158">
        <v>636</v>
      </c>
      <c r="B20" s="63" t="s">
        <v>54</v>
      </c>
      <c r="C20" s="84"/>
      <c r="D20" s="64">
        <v>0</v>
      </c>
      <c r="E20" s="64">
        <v>0</v>
      </c>
      <c r="F20" s="64">
        <v>0</v>
      </c>
      <c r="G20" s="62" t="e">
        <f t="shared" si="0"/>
        <v>#DIV/0!</v>
      </c>
      <c r="H20" s="65" t="e">
        <f t="shared" si="1"/>
        <v>#DIV/0!</v>
      </c>
    </row>
    <row r="21" spans="1:8" ht="30">
      <c r="A21" s="159">
        <v>638</v>
      </c>
      <c r="B21" s="73" t="s">
        <v>133</v>
      </c>
      <c r="C21" s="160"/>
      <c r="D21" s="23"/>
      <c r="E21" s="23"/>
      <c r="F21" s="23"/>
      <c r="G21" s="62" t="e">
        <f t="shared" si="0"/>
        <v>#DIV/0!</v>
      </c>
      <c r="H21" s="65" t="e">
        <f t="shared" si="1"/>
        <v>#DIV/0!</v>
      </c>
    </row>
    <row r="22" spans="1:8" ht="15">
      <c r="A22" s="159"/>
      <c r="B22" s="73"/>
      <c r="C22" s="160"/>
      <c r="D22" s="23"/>
      <c r="E22" s="23"/>
      <c r="F22" s="23"/>
      <c r="G22" s="172" t="e">
        <f t="shared" si="0"/>
        <v>#DIV/0!</v>
      </c>
      <c r="H22" s="173" t="e">
        <f t="shared" si="1"/>
        <v>#DIV/0!</v>
      </c>
    </row>
    <row r="23" spans="1:8" s="52" customFormat="1" ht="19.5">
      <c r="A23" s="336" t="s">
        <v>119</v>
      </c>
      <c r="B23" s="336"/>
      <c r="C23" s="105">
        <f>SUM(C9,C12,C15,C18)</f>
        <v>4234764</v>
      </c>
      <c r="D23" s="105">
        <f>SUM(D9,D12,D15,D18)</f>
        <v>4521180</v>
      </c>
      <c r="E23" s="105">
        <f>SUM(E9,E12,E15,E18)</f>
        <v>4521180</v>
      </c>
      <c r="F23" s="105">
        <f>SUM(F9,F12,F15,F18)</f>
        <v>4462813</v>
      </c>
      <c r="G23" s="10">
        <f t="shared" si="0"/>
        <v>105.38516432084526</v>
      </c>
      <c r="H23" s="10">
        <f t="shared" si="1"/>
        <v>98.7090317129599</v>
      </c>
    </row>
    <row r="24" spans="1:8" ht="15">
      <c r="A24" s="11"/>
      <c r="B24" s="11"/>
      <c r="C24" s="104"/>
      <c r="D24" s="104"/>
      <c r="E24" s="104"/>
      <c r="F24" s="104"/>
      <c r="G24" s="12"/>
      <c r="H24" s="12"/>
    </row>
    <row r="25" ht="14.25" customHeight="1"/>
    <row r="26" spans="1:8" s="111" customFormat="1" ht="28.5" customHeight="1">
      <c r="A26" s="329" t="s">
        <v>27</v>
      </c>
      <c r="B26" s="329"/>
      <c r="C26" s="329"/>
      <c r="D26" s="329"/>
      <c r="E26" s="329"/>
      <c r="F26" s="329"/>
      <c r="G26" s="329"/>
      <c r="H26" s="108"/>
    </row>
    <row r="27" spans="1:8" s="111" customFormat="1" ht="15" customHeight="1">
      <c r="A27" s="330" t="s">
        <v>78</v>
      </c>
      <c r="B27" s="332" t="s">
        <v>3</v>
      </c>
      <c r="C27" s="332" t="s">
        <v>183</v>
      </c>
      <c r="D27" s="334" t="s">
        <v>194</v>
      </c>
      <c r="E27" s="334" t="s">
        <v>195</v>
      </c>
      <c r="F27" s="334" t="s">
        <v>196</v>
      </c>
      <c r="G27" s="334" t="s">
        <v>75</v>
      </c>
      <c r="H27" s="334" t="s">
        <v>75</v>
      </c>
    </row>
    <row r="28" spans="1:8" s="111" customFormat="1" ht="33.75" customHeight="1">
      <c r="A28" s="331"/>
      <c r="B28" s="333"/>
      <c r="C28" s="333"/>
      <c r="D28" s="335"/>
      <c r="E28" s="335"/>
      <c r="F28" s="335"/>
      <c r="G28" s="335"/>
      <c r="H28" s="335"/>
    </row>
    <row r="29" spans="1:8" s="111" customFormat="1" ht="15" customHeight="1">
      <c r="A29" s="341">
        <v>1</v>
      </c>
      <c r="B29" s="341"/>
      <c r="C29" s="109">
        <v>2</v>
      </c>
      <c r="D29" s="110">
        <v>3</v>
      </c>
      <c r="E29" s="110">
        <v>4</v>
      </c>
      <c r="F29" s="110">
        <v>5</v>
      </c>
      <c r="G29" s="110" t="s">
        <v>76</v>
      </c>
      <c r="H29" s="110" t="s">
        <v>77</v>
      </c>
    </row>
    <row r="30" spans="1:8" s="113" customFormat="1" ht="15" customHeight="1">
      <c r="A30" s="183">
        <v>31</v>
      </c>
      <c r="B30" s="184" t="s">
        <v>7</v>
      </c>
      <c r="C30" s="185">
        <f>SUM(C31,C33,C35)</f>
        <v>3808064</v>
      </c>
      <c r="D30" s="185">
        <f>SUM(D31,D33,D35)</f>
        <v>4074042</v>
      </c>
      <c r="E30" s="185">
        <f>SUM(E31,E33,E35)</f>
        <v>4074042</v>
      </c>
      <c r="F30" s="185">
        <f>SUM(F31,F33,F35)</f>
        <v>4021869</v>
      </c>
      <c r="G30" s="170">
        <f aca="true" t="shared" si="2" ref="G30:G66">F30/C30*100</f>
        <v>105.61453273894557</v>
      </c>
      <c r="H30" s="197">
        <f aca="true" t="shared" si="3" ref="H30:H89">F30/E30*100</f>
        <v>98.71937991802736</v>
      </c>
    </row>
    <row r="31" spans="1:8" s="113" customFormat="1" ht="15" customHeight="1">
      <c r="A31" s="179">
        <v>311</v>
      </c>
      <c r="B31" s="180" t="s">
        <v>8</v>
      </c>
      <c r="C31" s="181">
        <f>SUM(C32)</f>
        <v>3174498</v>
      </c>
      <c r="D31" s="181">
        <f>SUM(D32)</f>
        <v>3340383</v>
      </c>
      <c r="E31" s="181">
        <f>SUM(E32)</f>
        <v>3340383</v>
      </c>
      <c r="F31" s="181">
        <f>SUM(F32)</f>
        <v>3358359</v>
      </c>
      <c r="G31" s="174">
        <f t="shared" si="2"/>
        <v>105.79181338277736</v>
      </c>
      <c r="H31" s="198">
        <f t="shared" si="3"/>
        <v>100.53814188373009</v>
      </c>
    </row>
    <row r="32" spans="1:8" s="111" customFormat="1" ht="15" customHeight="1">
      <c r="A32" s="116">
        <v>3111</v>
      </c>
      <c r="B32" s="73" t="s">
        <v>84</v>
      </c>
      <c r="C32" s="112">
        <v>3174498</v>
      </c>
      <c r="D32" s="112">
        <v>3340383</v>
      </c>
      <c r="E32" s="112">
        <v>3340383</v>
      </c>
      <c r="F32" s="112">
        <v>3358359</v>
      </c>
      <c r="G32" s="62">
        <f t="shared" si="2"/>
        <v>105.79181338277736</v>
      </c>
      <c r="H32" s="65">
        <f t="shared" si="3"/>
        <v>100.53814188373009</v>
      </c>
    </row>
    <row r="33" spans="1:8" s="113" customFormat="1" ht="15">
      <c r="A33" s="179">
        <v>312</v>
      </c>
      <c r="B33" s="180" t="s">
        <v>9</v>
      </c>
      <c r="C33" s="181">
        <f>SUM(C34)</f>
        <v>108942</v>
      </c>
      <c r="D33" s="181">
        <f>SUM(D34)</f>
        <v>137512</v>
      </c>
      <c r="E33" s="181">
        <f>SUM(E34)</f>
        <v>137512</v>
      </c>
      <c r="F33" s="181">
        <f>SUM(F34)</f>
        <v>113250</v>
      </c>
      <c r="G33" s="174">
        <f t="shared" si="2"/>
        <v>103.95439775293276</v>
      </c>
      <c r="H33" s="198">
        <f t="shared" si="3"/>
        <v>82.35644889173308</v>
      </c>
    </row>
    <row r="34" spans="1:8" s="111" customFormat="1" ht="15">
      <c r="A34" s="116" t="s">
        <v>94</v>
      </c>
      <c r="B34" s="120" t="s">
        <v>9</v>
      </c>
      <c r="C34" s="112">
        <v>108942</v>
      </c>
      <c r="D34" s="112">
        <v>137512</v>
      </c>
      <c r="E34" s="112">
        <v>137512</v>
      </c>
      <c r="F34" s="112">
        <v>113250</v>
      </c>
      <c r="G34" s="62">
        <f t="shared" si="2"/>
        <v>103.95439775293276</v>
      </c>
      <c r="H34" s="65">
        <f t="shared" si="3"/>
        <v>82.35644889173308</v>
      </c>
    </row>
    <row r="35" spans="1:8" s="113" customFormat="1" ht="15">
      <c r="A35" s="179">
        <v>313</v>
      </c>
      <c r="B35" s="180" t="s">
        <v>10</v>
      </c>
      <c r="C35" s="181">
        <f>SUM(C36:C37)</f>
        <v>524624</v>
      </c>
      <c r="D35" s="181">
        <f>SUM(D36:D37)</f>
        <v>596147</v>
      </c>
      <c r="E35" s="181">
        <f>SUM(E36:E37)</f>
        <v>596147</v>
      </c>
      <c r="F35" s="181">
        <f>SUM(F36:F37)</f>
        <v>550260</v>
      </c>
      <c r="G35" s="174">
        <f t="shared" si="2"/>
        <v>104.886547317698</v>
      </c>
      <c r="H35" s="198">
        <f t="shared" si="3"/>
        <v>92.30273741208124</v>
      </c>
    </row>
    <row r="36" spans="1:8" s="111" customFormat="1" ht="15">
      <c r="A36" s="116">
        <v>3132</v>
      </c>
      <c r="B36" s="120" t="s">
        <v>85</v>
      </c>
      <c r="C36" s="112">
        <v>524624</v>
      </c>
      <c r="D36" s="112">
        <v>593387</v>
      </c>
      <c r="E36" s="112">
        <v>593387</v>
      </c>
      <c r="F36" s="112">
        <v>550260</v>
      </c>
      <c r="G36" s="62">
        <f t="shared" si="2"/>
        <v>104.886547317698</v>
      </c>
      <c r="H36" s="65">
        <f t="shared" si="3"/>
        <v>92.73206187530228</v>
      </c>
    </row>
    <row r="37" spans="1:8" s="111" customFormat="1" ht="23.25" customHeight="1">
      <c r="A37" s="116">
        <v>3212</v>
      </c>
      <c r="B37" s="120" t="s">
        <v>13</v>
      </c>
      <c r="C37" s="112"/>
      <c r="D37" s="112">
        <v>2760</v>
      </c>
      <c r="E37" s="112">
        <v>2760</v>
      </c>
      <c r="F37" s="112"/>
      <c r="G37" s="62" t="e">
        <f t="shared" si="2"/>
        <v>#DIV/0!</v>
      </c>
      <c r="H37" s="65">
        <f t="shared" si="3"/>
        <v>0</v>
      </c>
    </row>
    <row r="38" spans="1:8" s="113" customFormat="1" ht="15">
      <c r="A38" s="186">
        <v>32</v>
      </c>
      <c r="B38" s="187" t="s">
        <v>11</v>
      </c>
      <c r="C38" s="188">
        <f>SUM(C39,C44,C51,C60,C62)</f>
        <v>406423</v>
      </c>
      <c r="D38" s="188">
        <f>SUM(D39,D44,D51,D60,D62)</f>
        <v>420634</v>
      </c>
      <c r="E38" s="188">
        <f>SUM(E39,E44,E51,E60,E62)</f>
        <v>420634</v>
      </c>
      <c r="F38" s="188">
        <f>SUM(F39,F44,F51,F60,F62)</f>
        <v>401074</v>
      </c>
      <c r="G38" s="170">
        <f t="shared" si="2"/>
        <v>98.68388354005556</v>
      </c>
      <c r="H38" s="197">
        <f t="shared" si="3"/>
        <v>95.3498766148243</v>
      </c>
    </row>
    <row r="39" spans="1:8" s="113" customFormat="1" ht="15">
      <c r="A39" s="179">
        <v>321</v>
      </c>
      <c r="B39" s="180" t="s">
        <v>12</v>
      </c>
      <c r="C39" s="181">
        <f>SUM(C40,C41,C42,C43)</f>
        <v>86371</v>
      </c>
      <c r="D39" s="181">
        <f>SUM(D40,D41,D42,D43)</f>
        <v>92713</v>
      </c>
      <c r="E39" s="181">
        <f>SUM(E40,E41,E42,E43)</f>
        <v>92713</v>
      </c>
      <c r="F39" s="181">
        <f>SUM(F40,F41,F42,F43)</f>
        <v>87730</v>
      </c>
      <c r="G39" s="174">
        <f t="shared" si="2"/>
        <v>101.57344479049681</v>
      </c>
      <c r="H39" s="198">
        <f t="shared" si="3"/>
        <v>94.62534919590564</v>
      </c>
    </row>
    <row r="40" spans="1:8" s="111" customFormat="1" ht="15">
      <c r="A40" s="116" t="s">
        <v>86</v>
      </c>
      <c r="B40" s="120" t="s">
        <v>87</v>
      </c>
      <c r="C40" s="112">
        <v>4050</v>
      </c>
      <c r="D40" s="112">
        <v>1450</v>
      </c>
      <c r="E40" s="112">
        <v>1450</v>
      </c>
      <c r="F40" s="112">
        <v>650</v>
      </c>
      <c r="G40" s="62">
        <f t="shared" si="2"/>
        <v>16.049382716049383</v>
      </c>
      <c r="H40" s="65">
        <f t="shared" si="3"/>
        <v>44.827586206896555</v>
      </c>
    </row>
    <row r="41" spans="1:8" s="111" customFormat="1" ht="21" customHeight="1">
      <c r="A41" s="116" t="s">
        <v>88</v>
      </c>
      <c r="B41" s="120" t="s">
        <v>13</v>
      </c>
      <c r="C41" s="112">
        <v>76496</v>
      </c>
      <c r="D41" s="112">
        <v>83000</v>
      </c>
      <c r="E41" s="112">
        <v>83000</v>
      </c>
      <c r="F41" s="112">
        <v>79517</v>
      </c>
      <c r="G41" s="62">
        <f t="shared" si="2"/>
        <v>103.94922610332567</v>
      </c>
      <c r="H41" s="65">
        <f t="shared" si="3"/>
        <v>95.80361445783132</v>
      </c>
    </row>
    <row r="42" spans="1:8" s="111" customFormat="1" ht="15">
      <c r="A42" s="116">
        <v>3213</v>
      </c>
      <c r="B42" s="120" t="s">
        <v>135</v>
      </c>
      <c r="C42" s="112">
        <v>5825</v>
      </c>
      <c r="D42" s="112">
        <v>8263</v>
      </c>
      <c r="E42" s="112">
        <v>8263</v>
      </c>
      <c r="F42" s="112">
        <v>7563</v>
      </c>
      <c r="G42" s="62">
        <f t="shared" si="2"/>
        <v>129.83690987124464</v>
      </c>
      <c r="H42" s="65">
        <f t="shared" si="3"/>
        <v>91.5285005445964</v>
      </c>
    </row>
    <row r="43" spans="1:8" s="111" customFormat="1" ht="15">
      <c r="A43" s="116">
        <v>3214</v>
      </c>
      <c r="B43" s="120" t="s">
        <v>136</v>
      </c>
      <c r="C43" s="112"/>
      <c r="D43" s="112"/>
      <c r="E43" s="112"/>
      <c r="F43" s="112"/>
      <c r="G43" s="62" t="e">
        <f t="shared" si="2"/>
        <v>#DIV/0!</v>
      </c>
      <c r="H43" s="65" t="e">
        <f t="shared" si="3"/>
        <v>#DIV/0!</v>
      </c>
    </row>
    <row r="44" spans="1:8" s="113" customFormat="1" ht="15">
      <c r="A44" s="179">
        <v>322</v>
      </c>
      <c r="B44" s="180" t="s">
        <v>14</v>
      </c>
      <c r="C44" s="181">
        <f>SUM(C45:C50)</f>
        <v>166989</v>
      </c>
      <c r="D44" s="181">
        <f>SUM(D45:D50)</f>
        <v>159005</v>
      </c>
      <c r="E44" s="181">
        <f>SUM(E45:E50)</f>
        <v>159005</v>
      </c>
      <c r="F44" s="181">
        <f>SUM(F45:F50)</f>
        <v>149000</v>
      </c>
      <c r="G44" s="174">
        <f t="shared" si="2"/>
        <v>89.22743414236865</v>
      </c>
      <c r="H44" s="198">
        <f t="shared" si="3"/>
        <v>93.70774503946416</v>
      </c>
    </row>
    <row r="45" spans="1:8" s="111" customFormat="1" ht="15">
      <c r="A45" s="116" t="s">
        <v>89</v>
      </c>
      <c r="B45" s="120" t="s">
        <v>15</v>
      </c>
      <c r="C45" s="112">
        <v>47976</v>
      </c>
      <c r="D45" s="112">
        <v>40312</v>
      </c>
      <c r="E45" s="112">
        <v>40312</v>
      </c>
      <c r="F45" s="112">
        <v>37605</v>
      </c>
      <c r="G45" s="62">
        <f t="shared" si="2"/>
        <v>78.38294147073537</v>
      </c>
      <c r="H45" s="65">
        <f t="shared" si="3"/>
        <v>93.2848779519746</v>
      </c>
    </row>
    <row r="46" spans="1:8" s="111" customFormat="1" ht="15">
      <c r="A46" s="116">
        <v>3222</v>
      </c>
      <c r="B46" s="120" t="s">
        <v>137</v>
      </c>
      <c r="C46" s="112">
        <v>27961</v>
      </c>
      <c r="D46" s="112">
        <v>37531</v>
      </c>
      <c r="E46" s="112">
        <v>37531</v>
      </c>
      <c r="F46" s="112">
        <v>30331</v>
      </c>
      <c r="G46" s="62">
        <f t="shared" si="2"/>
        <v>108.4760916991524</v>
      </c>
      <c r="H46" s="65">
        <f t="shared" si="3"/>
        <v>80.81585888998428</v>
      </c>
    </row>
    <row r="47" spans="1:8" s="111" customFormat="1" ht="15">
      <c r="A47" s="116" t="s">
        <v>90</v>
      </c>
      <c r="B47" s="120" t="s">
        <v>91</v>
      </c>
      <c r="C47" s="112">
        <v>55880</v>
      </c>
      <c r="D47" s="112">
        <v>59067</v>
      </c>
      <c r="E47" s="112">
        <v>59067</v>
      </c>
      <c r="F47" s="112">
        <v>59067</v>
      </c>
      <c r="G47" s="62">
        <f t="shared" si="2"/>
        <v>105.7032927702219</v>
      </c>
      <c r="H47" s="65">
        <f t="shared" si="3"/>
        <v>100</v>
      </c>
    </row>
    <row r="48" spans="1:8" s="111" customFormat="1" ht="18.75" customHeight="1">
      <c r="A48" s="116" t="s">
        <v>92</v>
      </c>
      <c r="B48" s="120" t="s">
        <v>93</v>
      </c>
      <c r="C48" s="112">
        <v>25044</v>
      </c>
      <c r="D48" s="112">
        <v>10129</v>
      </c>
      <c r="E48" s="112">
        <v>10129</v>
      </c>
      <c r="F48" s="112">
        <v>10129</v>
      </c>
      <c r="G48" s="62">
        <f t="shared" si="2"/>
        <v>40.44481712186552</v>
      </c>
      <c r="H48" s="65">
        <f t="shared" si="3"/>
        <v>100</v>
      </c>
    </row>
    <row r="49" spans="1:8" s="111" customFormat="1" ht="15">
      <c r="A49" s="116">
        <v>3225</v>
      </c>
      <c r="B49" s="120" t="s">
        <v>138</v>
      </c>
      <c r="C49" s="112">
        <v>8020</v>
      </c>
      <c r="D49" s="112">
        <v>9966</v>
      </c>
      <c r="E49" s="112">
        <v>9966</v>
      </c>
      <c r="F49" s="112">
        <v>9966</v>
      </c>
      <c r="G49" s="62">
        <f t="shared" si="2"/>
        <v>124.2643391521197</v>
      </c>
      <c r="H49" s="65">
        <f t="shared" si="3"/>
        <v>100</v>
      </c>
    </row>
    <row r="50" spans="1:8" s="111" customFormat="1" ht="15">
      <c r="A50" s="116">
        <v>3227</v>
      </c>
      <c r="B50" s="120" t="s">
        <v>139</v>
      </c>
      <c r="C50" s="112">
        <v>2108</v>
      </c>
      <c r="D50" s="112">
        <v>2000</v>
      </c>
      <c r="E50" s="112">
        <v>2000</v>
      </c>
      <c r="F50" s="112">
        <v>1902</v>
      </c>
      <c r="G50" s="62">
        <f t="shared" si="2"/>
        <v>90.22770398481973</v>
      </c>
      <c r="H50" s="65">
        <f t="shared" si="3"/>
        <v>95.1</v>
      </c>
    </row>
    <row r="51" spans="1:8" s="113" customFormat="1" ht="15">
      <c r="A51" s="179">
        <v>323</v>
      </c>
      <c r="B51" s="180" t="s">
        <v>16</v>
      </c>
      <c r="C51" s="181">
        <f>SUM(C52:C59)</f>
        <v>146039</v>
      </c>
      <c r="D51" s="181">
        <f>SUM(D52:D59)</f>
        <v>159318</v>
      </c>
      <c r="E51" s="181">
        <f>SUM(E52:E59)</f>
        <v>159318</v>
      </c>
      <c r="F51" s="181">
        <f>SUM(F52:F59)</f>
        <v>159033</v>
      </c>
      <c r="G51" s="174">
        <f t="shared" si="2"/>
        <v>108.89762323762831</v>
      </c>
      <c r="H51" s="198">
        <f t="shared" si="3"/>
        <v>99.82111249199713</v>
      </c>
    </row>
    <row r="52" spans="1:8" s="111" customFormat="1" ht="15">
      <c r="A52" s="116" t="s">
        <v>95</v>
      </c>
      <c r="B52" s="120" t="s">
        <v>96</v>
      </c>
      <c r="C52" s="112">
        <v>16468</v>
      </c>
      <c r="D52" s="112">
        <v>18690</v>
      </c>
      <c r="E52" s="112">
        <v>18690</v>
      </c>
      <c r="F52" s="112">
        <v>18690</v>
      </c>
      <c r="G52" s="62">
        <f t="shared" si="2"/>
        <v>113.49283458829245</v>
      </c>
      <c r="H52" s="65">
        <f t="shared" si="3"/>
        <v>100</v>
      </c>
    </row>
    <row r="53" spans="1:8" s="111" customFormat="1" ht="15">
      <c r="A53" s="116" t="s">
        <v>97</v>
      </c>
      <c r="B53" s="120" t="s">
        <v>98</v>
      </c>
      <c r="C53" s="112">
        <v>17691</v>
      </c>
      <c r="D53" s="112">
        <v>22827</v>
      </c>
      <c r="E53" s="112">
        <v>22827</v>
      </c>
      <c r="F53" s="112">
        <v>22542</v>
      </c>
      <c r="G53" s="62">
        <f t="shared" si="2"/>
        <v>127.42072240122096</v>
      </c>
      <c r="H53" s="65">
        <f t="shared" si="3"/>
        <v>98.75147851228809</v>
      </c>
    </row>
    <row r="54" spans="1:8" s="111" customFormat="1" ht="15">
      <c r="A54" s="116" t="s">
        <v>99</v>
      </c>
      <c r="B54" s="120" t="s">
        <v>100</v>
      </c>
      <c r="C54" s="112">
        <v>63842</v>
      </c>
      <c r="D54" s="112">
        <v>81910</v>
      </c>
      <c r="E54" s="112">
        <v>81910</v>
      </c>
      <c r="F54" s="112">
        <v>81910</v>
      </c>
      <c r="G54" s="62">
        <f t="shared" si="2"/>
        <v>128.30111838601547</v>
      </c>
      <c r="H54" s="65">
        <f t="shared" si="3"/>
        <v>100</v>
      </c>
    </row>
    <row r="55" spans="1:8" s="111" customFormat="1" ht="15">
      <c r="A55" s="116">
        <v>3233</v>
      </c>
      <c r="B55" s="120" t="s">
        <v>189</v>
      </c>
      <c r="C55" s="112"/>
      <c r="D55" s="112"/>
      <c r="E55" s="112"/>
      <c r="F55" s="112"/>
      <c r="G55" s="62" t="e">
        <f t="shared" si="2"/>
        <v>#DIV/0!</v>
      </c>
      <c r="H55" s="65" t="e">
        <f t="shared" si="3"/>
        <v>#DIV/0!</v>
      </c>
    </row>
    <row r="56" spans="1:8" s="111" customFormat="1" ht="15">
      <c r="A56" s="116">
        <v>3236</v>
      </c>
      <c r="B56" s="120" t="s">
        <v>140</v>
      </c>
      <c r="C56" s="112">
        <v>6000</v>
      </c>
      <c r="D56" s="112">
        <v>6000</v>
      </c>
      <c r="E56" s="112">
        <v>6000</v>
      </c>
      <c r="F56" s="112">
        <v>6000</v>
      </c>
      <c r="G56" s="62">
        <f t="shared" si="2"/>
        <v>100</v>
      </c>
      <c r="H56" s="65">
        <f t="shared" si="3"/>
        <v>100</v>
      </c>
    </row>
    <row r="57" spans="1:8" s="111" customFormat="1" ht="15">
      <c r="A57" s="116">
        <v>3237</v>
      </c>
      <c r="B57" s="120" t="s">
        <v>141</v>
      </c>
      <c r="C57" s="112">
        <v>4946</v>
      </c>
      <c r="D57" s="112">
        <v>4571</v>
      </c>
      <c r="E57" s="112">
        <v>4571</v>
      </c>
      <c r="F57" s="112">
        <v>4571</v>
      </c>
      <c r="G57" s="62">
        <f t="shared" si="2"/>
        <v>92.41811564900931</v>
      </c>
      <c r="H57" s="65">
        <f t="shared" si="3"/>
        <v>100</v>
      </c>
    </row>
    <row r="58" spans="1:8" s="111" customFormat="1" ht="15">
      <c r="A58" s="116" t="s">
        <v>101</v>
      </c>
      <c r="B58" s="120" t="s">
        <v>102</v>
      </c>
      <c r="C58" s="112">
        <v>28965</v>
      </c>
      <c r="D58" s="112">
        <v>16868</v>
      </c>
      <c r="E58" s="112">
        <v>16868</v>
      </c>
      <c r="F58" s="112">
        <v>16868</v>
      </c>
      <c r="G58" s="62">
        <f t="shared" si="2"/>
        <v>58.235801829794575</v>
      </c>
      <c r="H58" s="65">
        <f t="shared" si="3"/>
        <v>100</v>
      </c>
    </row>
    <row r="59" spans="1:8" s="111" customFormat="1" ht="15">
      <c r="A59" s="116" t="s">
        <v>103</v>
      </c>
      <c r="B59" s="120" t="s">
        <v>17</v>
      </c>
      <c r="C59" s="112">
        <v>8127</v>
      </c>
      <c r="D59" s="112">
        <v>8452</v>
      </c>
      <c r="E59" s="112">
        <v>8452</v>
      </c>
      <c r="F59" s="112">
        <v>8452</v>
      </c>
      <c r="G59" s="62">
        <f t="shared" si="2"/>
        <v>103.9990156269226</v>
      </c>
      <c r="H59" s="65">
        <f t="shared" si="3"/>
        <v>100</v>
      </c>
    </row>
    <row r="60" spans="1:8" s="113" customFormat="1" ht="20.25" customHeight="1">
      <c r="A60" s="179">
        <v>324</v>
      </c>
      <c r="B60" s="180" t="s">
        <v>23</v>
      </c>
      <c r="C60" s="181">
        <f>SUM(C61)</f>
        <v>0</v>
      </c>
      <c r="D60" s="181">
        <f>SUM(D61)</f>
        <v>0</v>
      </c>
      <c r="E60" s="181">
        <f>SUM(E61)</f>
        <v>0</v>
      </c>
      <c r="F60" s="181">
        <f>SUM(F61)</f>
        <v>0</v>
      </c>
      <c r="G60" s="174" t="e">
        <f t="shared" si="2"/>
        <v>#DIV/0!</v>
      </c>
      <c r="H60" s="198" t="e">
        <f t="shared" si="3"/>
        <v>#DIV/0!</v>
      </c>
    </row>
    <row r="61" spans="1:8" s="111" customFormat="1" ht="24" customHeight="1">
      <c r="A61" s="116">
        <v>3241</v>
      </c>
      <c r="B61" s="120" t="s">
        <v>23</v>
      </c>
      <c r="C61" s="112"/>
      <c r="D61" s="112"/>
      <c r="E61" s="112"/>
      <c r="F61" s="112"/>
      <c r="G61" s="62" t="e">
        <f t="shared" si="2"/>
        <v>#DIV/0!</v>
      </c>
      <c r="H61" s="65" t="e">
        <f t="shared" si="3"/>
        <v>#DIV/0!</v>
      </c>
    </row>
    <row r="62" spans="1:8" s="113" customFormat="1" ht="15">
      <c r="A62" s="179">
        <v>329</v>
      </c>
      <c r="B62" s="180" t="s">
        <v>18</v>
      </c>
      <c r="C62" s="181">
        <f>SUM(C63:C67)</f>
        <v>7024</v>
      </c>
      <c r="D62" s="181">
        <f>SUM(D63:D67)</f>
        <v>9598</v>
      </c>
      <c r="E62" s="181">
        <f>SUM(E63:E67)</f>
        <v>9598</v>
      </c>
      <c r="F62" s="181">
        <f>SUM(F63:F67)</f>
        <v>5311</v>
      </c>
      <c r="G62" s="174">
        <f t="shared" si="2"/>
        <v>75.6121867881549</v>
      </c>
      <c r="H62" s="198">
        <f t="shared" si="3"/>
        <v>55.33444467597416</v>
      </c>
    </row>
    <row r="63" spans="1:8" s="111" customFormat="1" ht="30">
      <c r="A63" s="116">
        <v>3292</v>
      </c>
      <c r="B63" s="120" t="s">
        <v>105</v>
      </c>
      <c r="C63" s="112"/>
      <c r="D63" s="112"/>
      <c r="E63" s="112"/>
      <c r="F63" s="112"/>
      <c r="G63" s="62" t="e">
        <f t="shared" si="2"/>
        <v>#DIV/0!</v>
      </c>
      <c r="H63" s="65" t="e">
        <f t="shared" si="3"/>
        <v>#DIV/0!</v>
      </c>
    </row>
    <row r="64" spans="1:8" s="111" customFormat="1" ht="15">
      <c r="A64" s="116" t="s">
        <v>106</v>
      </c>
      <c r="B64" s="120" t="s">
        <v>107</v>
      </c>
      <c r="C64" s="112">
        <v>2715</v>
      </c>
      <c r="D64" s="112">
        <v>2000</v>
      </c>
      <c r="E64" s="112">
        <v>2000</v>
      </c>
      <c r="F64" s="112">
        <v>1948</v>
      </c>
      <c r="G64" s="62">
        <f t="shared" si="2"/>
        <v>71.74953959484345</v>
      </c>
      <c r="H64" s="65">
        <f t="shared" si="3"/>
        <v>97.39999999999999</v>
      </c>
    </row>
    <row r="65" spans="1:8" s="111" customFormat="1" ht="15">
      <c r="A65" s="116">
        <v>3294</v>
      </c>
      <c r="B65" s="120" t="s">
        <v>142</v>
      </c>
      <c r="C65" s="112">
        <v>1150</v>
      </c>
      <c r="D65" s="112">
        <v>1250</v>
      </c>
      <c r="E65" s="112">
        <v>1250</v>
      </c>
      <c r="F65" s="112">
        <v>1250</v>
      </c>
      <c r="G65" s="62">
        <f t="shared" si="2"/>
        <v>108.69565217391303</v>
      </c>
      <c r="H65" s="65">
        <f t="shared" si="3"/>
        <v>100</v>
      </c>
    </row>
    <row r="66" spans="1:8" s="111" customFormat="1" ht="15">
      <c r="A66" s="116">
        <v>3295</v>
      </c>
      <c r="B66" s="120" t="s">
        <v>108</v>
      </c>
      <c r="C66" s="112">
        <v>10</v>
      </c>
      <c r="D66" s="112">
        <v>3348</v>
      </c>
      <c r="E66" s="112">
        <v>3348</v>
      </c>
      <c r="F66" s="112"/>
      <c r="G66" s="62">
        <f t="shared" si="2"/>
        <v>0</v>
      </c>
      <c r="H66" s="65">
        <f t="shared" si="3"/>
        <v>0</v>
      </c>
    </row>
    <row r="67" spans="1:8" s="111" customFormat="1" ht="15">
      <c r="A67" s="116" t="s">
        <v>109</v>
      </c>
      <c r="B67" s="120" t="s">
        <v>18</v>
      </c>
      <c r="C67" s="112">
        <v>3149</v>
      </c>
      <c r="D67" s="112">
        <v>3000</v>
      </c>
      <c r="E67" s="112">
        <v>3000</v>
      </c>
      <c r="F67" s="112">
        <v>2113</v>
      </c>
      <c r="G67" s="62">
        <f>F67/C67*100</f>
        <v>67.10066687837408</v>
      </c>
      <c r="H67" s="65">
        <f t="shared" si="3"/>
        <v>70.43333333333334</v>
      </c>
    </row>
    <row r="68" spans="1:8" s="113" customFormat="1" ht="15">
      <c r="A68" s="186">
        <v>34</v>
      </c>
      <c r="B68" s="187" t="s">
        <v>19</v>
      </c>
      <c r="C68" s="188">
        <f>SUM(C69)</f>
        <v>850</v>
      </c>
      <c r="D68" s="188">
        <f>SUM(D69)</f>
        <v>1100</v>
      </c>
      <c r="E68" s="188">
        <f>SUM(E69)</f>
        <v>1100</v>
      </c>
      <c r="F68" s="188">
        <f>SUM(F69)</f>
        <v>811</v>
      </c>
      <c r="G68" s="170">
        <f aca="true" t="shared" si="4" ref="G68:G89">F68/C68*100</f>
        <v>95.41176470588235</v>
      </c>
      <c r="H68" s="197">
        <f t="shared" si="3"/>
        <v>73.72727272727273</v>
      </c>
    </row>
    <row r="69" spans="1:8" s="113" customFormat="1" ht="15">
      <c r="A69" s="179">
        <v>343</v>
      </c>
      <c r="B69" s="180" t="s">
        <v>20</v>
      </c>
      <c r="C69" s="181">
        <f>SUM(C70,C71)</f>
        <v>850</v>
      </c>
      <c r="D69" s="181">
        <f>SUM(D70,D71)</f>
        <v>1100</v>
      </c>
      <c r="E69" s="181">
        <f>SUM(E70,E71)</f>
        <v>1100</v>
      </c>
      <c r="F69" s="181">
        <f>SUM(F70,F71)</f>
        <v>811</v>
      </c>
      <c r="G69" s="174">
        <f t="shared" si="4"/>
        <v>95.41176470588235</v>
      </c>
      <c r="H69" s="198">
        <f t="shared" si="3"/>
        <v>73.72727272727273</v>
      </c>
    </row>
    <row r="70" spans="1:8" s="111" customFormat="1" ht="15">
      <c r="A70" s="116" t="s">
        <v>110</v>
      </c>
      <c r="B70" s="120" t="s">
        <v>111</v>
      </c>
      <c r="C70" s="112">
        <v>845</v>
      </c>
      <c r="D70" s="112">
        <v>1100</v>
      </c>
      <c r="E70" s="112">
        <v>1100</v>
      </c>
      <c r="F70" s="112">
        <v>811</v>
      </c>
      <c r="G70" s="62">
        <f t="shared" si="4"/>
        <v>95.97633136094674</v>
      </c>
      <c r="H70" s="65">
        <f t="shared" si="3"/>
        <v>73.72727272727273</v>
      </c>
    </row>
    <row r="71" spans="1:8" s="111" customFormat="1" ht="15">
      <c r="A71" s="116">
        <v>3433</v>
      </c>
      <c r="B71" s="120" t="s">
        <v>149</v>
      </c>
      <c r="C71" s="112">
        <v>5</v>
      </c>
      <c r="D71" s="112"/>
      <c r="E71" s="112"/>
      <c r="F71" s="112"/>
      <c r="G71" s="62">
        <f t="shared" si="4"/>
        <v>0</v>
      </c>
      <c r="H71" s="65" t="e">
        <f t="shared" si="3"/>
        <v>#DIV/0!</v>
      </c>
    </row>
    <row r="72" spans="1:8" s="111" customFormat="1" ht="15">
      <c r="A72" s="186">
        <v>37</v>
      </c>
      <c r="B72" s="187" t="s">
        <v>150</v>
      </c>
      <c r="C72" s="188">
        <f>SUM(C73)</f>
        <v>1176</v>
      </c>
      <c r="D72" s="188">
        <f>SUM(D73)</f>
        <v>1800</v>
      </c>
      <c r="E72" s="188">
        <f>SUM(E73)</f>
        <v>1800</v>
      </c>
      <c r="F72" s="188">
        <f>SUM(F73)</f>
        <v>1030</v>
      </c>
      <c r="G72" s="170">
        <f t="shared" si="4"/>
        <v>87.58503401360545</v>
      </c>
      <c r="H72" s="197">
        <f t="shared" si="3"/>
        <v>57.22222222222222</v>
      </c>
    </row>
    <row r="73" spans="1:8" s="111" customFormat="1" ht="30">
      <c r="A73" s="179">
        <v>372</v>
      </c>
      <c r="B73" s="180" t="s">
        <v>151</v>
      </c>
      <c r="C73" s="181">
        <f>SUM(C74:C76)</f>
        <v>1176</v>
      </c>
      <c r="D73" s="181">
        <f>SUM(D74:D76)</f>
        <v>1800</v>
      </c>
      <c r="E73" s="181">
        <f>SUM(E74:E76)</f>
        <v>1800</v>
      </c>
      <c r="F73" s="181">
        <f>SUM(F74:F76)</f>
        <v>1030</v>
      </c>
      <c r="G73" s="174">
        <f t="shared" si="4"/>
        <v>87.58503401360545</v>
      </c>
      <c r="H73" s="198">
        <f t="shared" si="3"/>
        <v>57.22222222222222</v>
      </c>
    </row>
    <row r="74" spans="1:8" s="111" customFormat="1" ht="15">
      <c r="A74" s="116">
        <v>3721</v>
      </c>
      <c r="B74" s="120" t="s">
        <v>184</v>
      </c>
      <c r="C74" s="112"/>
      <c r="D74" s="112"/>
      <c r="E74" s="112"/>
      <c r="F74" s="114"/>
      <c r="G74" s="62"/>
      <c r="H74" s="65"/>
    </row>
    <row r="75" spans="1:8" s="111" customFormat="1" ht="15">
      <c r="A75" s="116">
        <v>3722</v>
      </c>
      <c r="B75" s="120" t="s">
        <v>152</v>
      </c>
      <c r="C75" s="112">
        <v>1176</v>
      </c>
      <c r="D75" s="112">
        <v>1800</v>
      </c>
      <c r="E75" s="112">
        <v>1800</v>
      </c>
      <c r="F75" s="112">
        <v>1030</v>
      </c>
      <c r="G75" s="62">
        <f t="shared" si="4"/>
        <v>87.58503401360545</v>
      </c>
      <c r="H75" s="65">
        <f t="shared" si="3"/>
        <v>57.22222222222222</v>
      </c>
    </row>
    <row r="76" spans="1:8" s="111" customFormat="1" ht="15" customHeight="1">
      <c r="A76" s="116">
        <v>3723</v>
      </c>
      <c r="B76" s="120" t="s">
        <v>185</v>
      </c>
      <c r="C76" s="112"/>
      <c r="D76" s="112"/>
      <c r="E76" s="112"/>
      <c r="F76" s="112"/>
      <c r="G76" s="62" t="e">
        <f t="shared" si="4"/>
        <v>#DIV/0!</v>
      </c>
      <c r="H76" s="65" t="e">
        <f t="shared" si="3"/>
        <v>#DIV/0!</v>
      </c>
    </row>
    <row r="77" spans="1:8" s="111" customFormat="1" ht="21" customHeight="1">
      <c r="A77" s="186">
        <v>4</v>
      </c>
      <c r="B77" s="187" t="s">
        <v>173</v>
      </c>
      <c r="C77" s="188">
        <f>SUM(C78,C81)</f>
        <v>34556</v>
      </c>
      <c r="D77" s="188">
        <f>SUM(D78,D81)</f>
        <v>37961</v>
      </c>
      <c r="E77" s="188">
        <f>SUM(E78,E81)</f>
        <v>37961</v>
      </c>
      <c r="F77" s="188">
        <f>SUM(F78,F81)</f>
        <v>37898</v>
      </c>
      <c r="G77" s="170">
        <f t="shared" si="4"/>
        <v>109.67125824748234</v>
      </c>
      <c r="H77" s="197">
        <f t="shared" si="3"/>
        <v>99.83404019915176</v>
      </c>
    </row>
    <row r="78" spans="1:8" s="111" customFormat="1" ht="18.75" customHeight="1">
      <c r="A78" s="186">
        <v>41</v>
      </c>
      <c r="B78" s="187" t="s">
        <v>146</v>
      </c>
      <c r="C78" s="189">
        <f aca="true" t="shared" si="5" ref="C78:F79">SUM(C79)</f>
        <v>0</v>
      </c>
      <c r="D78" s="189">
        <f t="shared" si="5"/>
        <v>0</v>
      </c>
      <c r="E78" s="189">
        <f t="shared" si="5"/>
        <v>0</v>
      </c>
      <c r="F78" s="189">
        <f t="shared" si="5"/>
        <v>0</v>
      </c>
      <c r="G78" s="170" t="e">
        <f t="shared" si="4"/>
        <v>#DIV/0!</v>
      </c>
      <c r="H78" s="197" t="e">
        <f t="shared" si="3"/>
        <v>#DIV/0!</v>
      </c>
    </row>
    <row r="79" spans="1:8" s="111" customFormat="1" ht="15">
      <c r="A79" s="179">
        <v>412</v>
      </c>
      <c r="B79" s="180" t="s">
        <v>147</v>
      </c>
      <c r="C79" s="182">
        <f t="shared" si="5"/>
        <v>0</v>
      </c>
      <c r="D79" s="182">
        <f t="shared" si="5"/>
        <v>0</v>
      </c>
      <c r="E79" s="182">
        <f t="shared" si="5"/>
        <v>0</v>
      </c>
      <c r="F79" s="182">
        <f t="shared" si="5"/>
        <v>0</v>
      </c>
      <c r="G79" s="174" t="e">
        <f t="shared" si="4"/>
        <v>#DIV/0!</v>
      </c>
      <c r="H79" s="198" t="e">
        <f t="shared" si="3"/>
        <v>#DIV/0!</v>
      </c>
    </row>
    <row r="80" spans="1:8" s="111" customFormat="1" ht="15">
      <c r="A80" s="116">
        <v>4123</v>
      </c>
      <c r="B80" s="120" t="s">
        <v>148</v>
      </c>
      <c r="C80" s="112"/>
      <c r="D80" s="112"/>
      <c r="E80" s="112"/>
      <c r="F80" s="112"/>
      <c r="G80" s="62" t="e">
        <f t="shared" si="4"/>
        <v>#DIV/0!</v>
      </c>
      <c r="H80" s="65" t="e">
        <f t="shared" si="3"/>
        <v>#DIV/0!</v>
      </c>
    </row>
    <row r="81" spans="1:8" s="113" customFormat="1" ht="21" customHeight="1">
      <c r="A81" s="186">
        <v>42</v>
      </c>
      <c r="B81" s="187" t="s">
        <v>22</v>
      </c>
      <c r="C81" s="188">
        <f>SUM(C82,C87)</f>
        <v>34556</v>
      </c>
      <c r="D81" s="188">
        <f>SUM(D82,D87)</f>
        <v>37961</v>
      </c>
      <c r="E81" s="188">
        <f>SUM(E82,E87)</f>
        <v>37961</v>
      </c>
      <c r="F81" s="188">
        <f>SUM(F82,F87)</f>
        <v>37898</v>
      </c>
      <c r="G81" s="170">
        <f t="shared" si="4"/>
        <v>109.67125824748234</v>
      </c>
      <c r="H81" s="197">
        <f t="shared" si="3"/>
        <v>99.83404019915176</v>
      </c>
    </row>
    <row r="82" spans="1:8" s="113" customFormat="1" ht="15">
      <c r="A82" s="179">
        <v>422</v>
      </c>
      <c r="B82" s="180" t="s">
        <v>21</v>
      </c>
      <c r="C82" s="181">
        <f>SUM(C83:C86)</f>
        <v>30008</v>
      </c>
      <c r="D82" s="181">
        <f>SUM(D83:D86)</f>
        <v>35861</v>
      </c>
      <c r="E82" s="181">
        <f>SUM(E83:E86)</f>
        <v>35861</v>
      </c>
      <c r="F82" s="181">
        <f>SUM(F83:F86)</f>
        <v>33282</v>
      </c>
      <c r="G82" s="174">
        <f t="shared" si="4"/>
        <v>110.91042388696349</v>
      </c>
      <c r="H82" s="198">
        <f t="shared" si="3"/>
        <v>92.80834332561835</v>
      </c>
    </row>
    <row r="83" spans="1:8" s="111" customFormat="1" ht="15">
      <c r="A83" s="116" t="s">
        <v>112</v>
      </c>
      <c r="B83" s="120" t="s">
        <v>113</v>
      </c>
      <c r="C83" s="112">
        <v>22881</v>
      </c>
      <c r="D83" s="112">
        <v>35861</v>
      </c>
      <c r="E83" s="112">
        <v>35861</v>
      </c>
      <c r="F83" s="112">
        <v>26797</v>
      </c>
      <c r="G83" s="62">
        <f t="shared" si="4"/>
        <v>117.1146365980508</v>
      </c>
      <c r="H83" s="65">
        <f t="shared" si="3"/>
        <v>74.72463121496891</v>
      </c>
    </row>
    <row r="84" spans="1:8" s="111" customFormat="1" ht="15">
      <c r="A84" s="117" t="s">
        <v>114</v>
      </c>
      <c r="B84" s="121" t="s">
        <v>115</v>
      </c>
      <c r="C84" s="115">
        <v>594</v>
      </c>
      <c r="D84" s="115"/>
      <c r="E84" s="115"/>
      <c r="F84" s="115">
        <v>6485</v>
      </c>
      <c r="G84" s="62">
        <f t="shared" si="4"/>
        <v>1091.7508417508418</v>
      </c>
      <c r="H84" s="65" t="e">
        <f t="shared" si="3"/>
        <v>#DIV/0!</v>
      </c>
    </row>
    <row r="85" spans="1:8" s="111" customFormat="1" ht="15">
      <c r="A85" s="161">
        <v>4223</v>
      </c>
      <c r="B85" s="162" t="s">
        <v>190</v>
      </c>
      <c r="C85" s="163">
        <v>641</v>
      </c>
      <c r="D85" s="163"/>
      <c r="E85" s="163"/>
      <c r="F85" s="163"/>
      <c r="G85" s="62"/>
      <c r="H85" s="65"/>
    </row>
    <row r="86" spans="1:8" s="111" customFormat="1" ht="15">
      <c r="A86" s="161">
        <v>4227</v>
      </c>
      <c r="B86" s="162" t="s">
        <v>191</v>
      </c>
      <c r="C86" s="163">
        <v>5892</v>
      </c>
      <c r="D86" s="163"/>
      <c r="E86" s="163"/>
      <c r="F86" s="163"/>
      <c r="G86" s="62">
        <f t="shared" si="4"/>
        <v>0</v>
      </c>
      <c r="H86" s="65" t="e">
        <f t="shared" si="3"/>
        <v>#DIV/0!</v>
      </c>
    </row>
    <row r="87" spans="1:8" s="111" customFormat="1" ht="15">
      <c r="A87" s="194">
        <v>424</v>
      </c>
      <c r="B87" s="195" t="s">
        <v>143</v>
      </c>
      <c r="C87" s="196">
        <f>SUM(C88)</f>
        <v>4548</v>
      </c>
      <c r="D87" s="196">
        <f>SUM(D88)</f>
        <v>2100</v>
      </c>
      <c r="E87" s="196">
        <f>SUM(E88)</f>
        <v>2100</v>
      </c>
      <c r="F87" s="196">
        <f>SUM(F88)</f>
        <v>4616</v>
      </c>
      <c r="G87" s="174">
        <f>F87/C87*100</f>
        <v>101.49516270888303</v>
      </c>
      <c r="H87" s="198">
        <f>F87/E87*100</f>
        <v>219.8095238095238</v>
      </c>
    </row>
    <row r="88" spans="1:8" s="149" customFormat="1" ht="18.75">
      <c r="A88" s="161">
        <v>4241</v>
      </c>
      <c r="B88" s="162" t="s">
        <v>144</v>
      </c>
      <c r="C88" s="163">
        <v>4548</v>
      </c>
      <c r="D88" s="163">
        <v>2100</v>
      </c>
      <c r="E88" s="163">
        <v>2100</v>
      </c>
      <c r="F88" s="163">
        <v>4616</v>
      </c>
      <c r="G88" s="172">
        <f t="shared" si="4"/>
        <v>101.49516270888303</v>
      </c>
      <c r="H88" s="173">
        <f t="shared" si="3"/>
        <v>219.8095238095238</v>
      </c>
    </row>
    <row r="89" spans="1:8" s="76" customFormat="1" ht="19.5">
      <c r="A89" s="338" t="s">
        <v>123</v>
      </c>
      <c r="B89" s="339"/>
      <c r="C89" s="148">
        <f>SUM(C30,C38,C68,C72,C77)</f>
        <v>4251069</v>
      </c>
      <c r="D89" s="148">
        <f>SUM(D30,D38,D68,D72,D77)</f>
        <v>4535537</v>
      </c>
      <c r="E89" s="148">
        <f>SUM(E30,E38,E68,E72,E77)</f>
        <v>4535537</v>
      </c>
      <c r="F89" s="148">
        <f>SUM(F30,F38,F68,F72,F77)</f>
        <v>4462682</v>
      </c>
      <c r="G89" s="10">
        <f t="shared" si="4"/>
        <v>104.97787732920824</v>
      </c>
      <c r="H89" s="10">
        <f t="shared" si="3"/>
        <v>98.39368524609104</v>
      </c>
    </row>
    <row r="90" spans="1:8" s="76" customFormat="1" ht="20.25">
      <c r="A90" s="118"/>
      <c r="B90" s="118"/>
      <c r="C90" s="118"/>
      <c r="D90" s="118"/>
      <c r="E90" s="118"/>
      <c r="F90" s="118"/>
      <c r="G90" s="118"/>
      <c r="H90" s="119"/>
    </row>
    <row r="91" spans="1:8" s="76" customFormat="1" ht="20.25">
      <c r="A91" s="45"/>
      <c r="B91" s="45"/>
      <c r="C91" s="45"/>
      <c r="D91" s="45"/>
      <c r="E91" s="45"/>
      <c r="F91" s="45"/>
      <c r="G91" s="45"/>
      <c r="H91" s="25"/>
    </row>
    <row r="92" spans="1:8" s="76" customFormat="1" ht="20.25">
      <c r="A92" s="45"/>
      <c r="B92" s="45"/>
      <c r="C92" s="45"/>
      <c r="D92" s="45"/>
      <c r="E92" s="45"/>
      <c r="F92" s="45"/>
      <c r="G92" s="45"/>
      <c r="H92" s="25"/>
    </row>
    <row r="93" spans="1:8" s="76" customFormat="1" ht="20.25">
      <c r="A93" s="45"/>
      <c r="B93" s="45"/>
      <c r="C93" s="45"/>
      <c r="D93" s="45"/>
      <c r="E93" s="45"/>
      <c r="F93" s="45"/>
      <c r="G93" s="45"/>
      <c r="H93" s="25"/>
    </row>
    <row r="94" spans="1:8" s="76" customFormat="1" ht="20.25">
      <c r="A94" s="45"/>
      <c r="B94" s="45"/>
      <c r="C94" s="45"/>
      <c r="D94" s="45"/>
      <c r="E94" s="45"/>
      <c r="F94" s="45"/>
      <c r="G94" s="45"/>
      <c r="H94" s="25"/>
    </row>
    <row r="95" spans="1:8" s="76" customFormat="1" ht="20.25">
      <c r="A95" s="45"/>
      <c r="B95" s="45"/>
      <c r="C95" s="45"/>
      <c r="D95" s="45"/>
      <c r="E95" s="45"/>
      <c r="F95" s="45"/>
      <c r="G95" s="45"/>
      <c r="H95" s="25"/>
    </row>
    <row r="96" spans="1:8" s="76" customFormat="1" ht="20.25">
      <c r="A96" s="45"/>
      <c r="B96" s="45"/>
      <c r="C96" s="45"/>
      <c r="D96" s="45"/>
      <c r="E96" s="45"/>
      <c r="F96" s="45"/>
      <c r="G96" s="45"/>
      <c r="H96" s="25"/>
    </row>
    <row r="97" spans="1:8" s="76" customFormat="1" ht="20.25">
      <c r="A97" s="45"/>
      <c r="B97" s="45"/>
      <c r="C97" s="45"/>
      <c r="D97" s="45"/>
      <c r="E97" s="45"/>
      <c r="F97" s="45"/>
      <c r="G97" s="45"/>
      <c r="H97" s="25"/>
    </row>
    <row r="98" spans="1:8" s="76" customFormat="1" ht="20.25">
      <c r="A98" s="45"/>
      <c r="B98" s="45"/>
      <c r="C98" s="45"/>
      <c r="D98" s="45"/>
      <c r="E98" s="45"/>
      <c r="F98" s="45"/>
      <c r="G98" s="45"/>
      <c r="H98" s="25"/>
    </row>
    <row r="99" spans="1:8" s="76" customFormat="1" ht="20.25">
      <c r="A99" s="45"/>
      <c r="B99" s="45"/>
      <c r="C99" s="45"/>
      <c r="D99" s="45"/>
      <c r="E99" s="45"/>
      <c r="F99" s="45"/>
      <c r="G99" s="45"/>
      <c r="H99" s="25"/>
    </row>
    <row r="100" spans="1:8" ht="20.25">
      <c r="A100" s="45"/>
      <c r="B100" s="45"/>
      <c r="C100" s="45"/>
      <c r="D100" s="45"/>
      <c r="E100" s="45"/>
      <c r="F100" s="45"/>
      <c r="G100" s="45"/>
      <c r="H100" s="25"/>
    </row>
    <row r="103" ht="15">
      <c r="D103" s="42"/>
    </row>
  </sheetData>
  <sheetProtection/>
  <mergeCells count="24">
    <mergeCell ref="A89:B89"/>
    <mergeCell ref="A2:H2"/>
    <mergeCell ref="E27:E28"/>
    <mergeCell ref="F27:F28"/>
    <mergeCell ref="F6:F7"/>
    <mergeCell ref="G6:G7"/>
    <mergeCell ref="G27:G28"/>
    <mergeCell ref="H27:H28"/>
    <mergeCell ref="A29:B29"/>
    <mergeCell ref="A27:A28"/>
    <mergeCell ref="B27:B28"/>
    <mergeCell ref="C27:C28"/>
    <mergeCell ref="D27:D28"/>
    <mergeCell ref="A23:B23"/>
    <mergeCell ref="H6:H7"/>
    <mergeCell ref="A8:B8"/>
    <mergeCell ref="A26:G26"/>
    <mergeCell ref="A1:G1"/>
    <mergeCell ref="A4:G4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4"/>
  <sheetViews>
    <sheetView tabSelected="1" zoomScale="85" zoomScaleNormal="85" zoomScalePageLayoutView="0" workbookViewId="0" topLeftCell="A291">
      <selection activeCell="D112" sqref="D112"/>
    </sheetView>
  </sheetViews>
  <sheetFormatPr defaultColWidth="9.140625" defaultRowHeight="12.75"/>
  <cols>
    <col min="1" max="1" width="11.57421875" style="3" customWidth="1"/>
    <col min="2" max="2" width="44.7109375" style="3" customWidth="1"/>
    <col min="3" max="3" width="17.7109375" style="3" customWidth="1"/>
    <col min="4" max="7" width="17.7109375" style="14" customWidth="1"/>
    <col min="8" max="13" width="15.140625" style="3" customWidth="1"/>
    <col min="14" max="14" width="16.7109375" style="3" hidden="1" customWidth="1"/>
    <col min="15" max="15" width="16.421875" style="3" hidden="1" customWidth="1"/>
    <col min="16" max="16" width="12.57421875" style="3" hidden="1" customWidth="1"/>
    <col min="17" max="17" width="15.140625" style="3" customWidth="1"/>
    <col min="18" max="16384" width="9.140625" style="3" customWidth="1"/>
  </cols>
  <sheetData>
    <row r="1" spans="1:8" ht="49.5" customHeight="1">
      <c r="A1" s="328" t="s">
        <v>186</v>
      </c>
      <c r="B1" s="328"/>
      <c r="C1" s="328"/>
      <c r="D1" s="328"/>
      <c r="E1" s="328"/>
      <c r="F1" s="328"/>
      <c r="G1" s="328"/>
      <c r="H1" s="2"/>
    </row>
    <row r="3" spans="1:7" ht="20.25">
      <c r="A3" s="355" t="s">
        <v>28</v>
      </c>
      <c r="B3" s="355"/>
      <c r="C3" s="355"/>
      <c r="D3" s="355"/>
      <c r="E3" s="355"/>
      <c r="F3" s="355"/>
      <c r="G3" s="355"/>
    </row>
    <row r="5" spans="1:7" s="5" customFormat="1" ht="15">
      <c r="A5" s="4" t="s">
        <v>36</v>
      </c>
      <c r="D5" s="6"/>
      <c r="E5" s="6"/>
      <c r="F5" s="6"/>
      <c r="G5" s="6"/>
    </row>
    <row r="6" spans="1:8" ht="15.75" customHeight="1">
      <c r="A6" s="330" t="s">
        <v>29</v>
      </c>
      <c r="B6" s="332" t="s">
        <v>3</v>
      </c>
      <c r="C6" s="332" t="s">
        <v>183</v>
      </c>
      <c r="D6" s="334" t="s">
        <v>194</v>
      </c>
      <c r="E6" s="334" t="s">
        <v>195</v>
      </c>
      <c r="F6" s="334" t="s">
        <v>196</v>
      </c>
      <c r="G6" s="334" t="s">
        <v>75</v>
      </c>
      <c r="H6" s="334" t="s">
        <v>75</v>
      </c>
    </row>
    <row r="7" spans="1:8" ht="31.5" customHeight="1">
      <c r="A7" s="331"/>
      <c r="B7" s="333"/>
      <c r="C7" s="333"/>
      <c r="D7" s="335"/>
      <c r="E7" s="335"/>
      <c r="F7" s="335"/>
      <c r="G7" s="335"/>
      <c r="H7" s="335"/>
    </row>
    <row r="8" spans="1:8" s="76" customFormat="1" ht="12">
      <c r="A8" s="337">
        <v>1</v>
      </c>
      <c r="B8" s="337"/>
      <c r="C8" s="74">
        <v>2</v>
      </c>
      <c r="D8" s="75">
        <v>3</v>
      </c>
      <c r="E8" s="75">
        <v>4</v>
      </c>
      <c r="F8" s="75">
        <v>5</v>
      </c>
      <c r="G8" s="75" t="s">
        <v>76</v>
      </c>
      <c r="H8" s="75" t="s">
        <v>77</v>
      </c>
    </row>
    <row r="9" spans="1:8" ht="30">
      <c r="A9" s="199">
        <v>67</v>
      </c>
      <c r="B9" s="176" t="s">
        <v>37</v>
      </c>
      <c r="C9" s="174">
        <f>SUM(C10,C11)</f>
        <v>544779</v>
      </c>
      <c r="D9" s="174">
        <v>500774</v>
      </c>
      <c r="E9" s="174">
        <v>500774</v>
      </c>
      <c r="F9" s="174">
        <f>SUM(F10,F11)</f>
        <v>469533</v>
      </c>
      <c r="G9" s="174">
        <f>F9/C9*100</f>
        <v>86.18779358235174</v>
      </c>
      <c r="H9" s="198">
        <f>F9/E9*100</f>
        <v>93.76145726415508</v>
      </c>
    </row>
    <row r="10" spans="1:8" ht="30">
      <c r="A10" s="20">
        <v>6711</v>
      </c>
      <c r="B10" s="21" t="s">
        <v>38</v>
      </c>
      <c r="C10" s="83">
        <v>544779</v>
      </c>
      <c r="D10" s="22">
        <v>473977</v>
      </c>
      <c r="E10" s="22">
        <v>473977</v>
      </c>
      <c r="F10" s="22">
        <v>442736</v>
      </c>
      <c r="G10" s="62">
        <f>F10/C10*100</f>
        <v>81.26891822188446</v>
      </c>
      <c r="H10" s="65">
        <f>F10/E10*100</f>
        <v>93.40875190146357</v>
      </c>
    </row>
    <row r="11" spans="1:8" ht="45">
      <c r="A11" s="66">
        <v>6712</v>
      </c>
      <c r="B11" s="63" t="s">
        <v>39</v>
      </c>
      <c r="C11" s="84"/>
      <c r="D11" s="64">
        <v>26797</v>
      </c>
      <c r="E11" s="64">
        <v>26797</v>
      </c>
      <c r="F11" s="64">
        <v>26797</v>
      </c>
      <c r="G11" s="172">
        <v>0</v>
      </c>
      <c r="H11" s="173">
        <v>0</v>
      </c>
    </row>
    <row r="12" spans="1:8" ht="21.75" customHeight="1">
      <c r="A12" s="356" t="s">
        <v>40</v>
      </c>
      <c r="B12" s="356"/>
      <c r="C12" s="200">
        <f>C9</f>
        <v>544779</v>
      </c>
      <c r="D12" s="200">
        <f>D9</f>
        <v>500774</v>
      </c>
      <c r="E12" s="200">
        <f>E9</f>
        <v>500774</v>
      </c>
      <c r="F12" s="200">
        <f>F9</f>
        <v>469533</v>
      </c>
      <c r="G12" s="200">
        <f>F12/C12*100</f>
        <v>86.18779358235174</v>
      </c>
      <c r="H12" s="200">
        <f>F12/E12*100</f>
        <v>93.76145726415508</v>
      </c>
    </row>
    <row r="13" spans="1:7" ht="15">
      <c r="A13" s="69"/>
      <c r="B13" s="69"/>
      <c r="C13" s="69"/>
      <c r="D13" s="12"/>
      <c r="E13" s="12"/>
      <c r="F13" s="12"/>
      <c r="G13" s="12"/>
    </row>
    <row r="14" spans="1:7" ht="15">
      <c r="A14" s="4" t="s">
        <v>41</v>
      </c>
      <c r="B14" s="5"/>
      <c r="C14" s="5"/>
      <c r="D14" s="6"/>
      <c r="E14" s="6"/>
      <c r="F14" s="6"/>
      <c r="G14" s="6"/>
    </row>
    <row r="15" spans="1:8" ht="15">
      <c r="A15" s="330" t="s">
        <v>29</v>
      </c>
      <c r="B15" s="332" t="s">
        <v>3</v>
      </c>
      <c r="C15" s="332" t="s">
        <v>183</v>
      </c>
      <c r="D15" s="334" t="s">
        <v>194</v>
      </c>
      <c r="E15" s="334" t="s">
        <v>195</v>
      </c>
      <c r="F15" s="334" t="s">
        <v>196</v>
      </c>
      <c r="G15" s="334" t="s">
        <v>75</v>
      </c>
      <c r="H15" s="334" t="s">
        <v>75</v>
      </c>
    </row>
    <row r="16" spans="1:8" ht="30" customHeight="1">
      <c r="A16" s="331"/>
      <c r="B16" s="333"/>
      <c r="C16" s="333"/>
      <c r="D16" s="335"/>
      <c r="E16" s="335"/>
      <c r="F16" s="335"/>
      <c r="G16" s="335"/>
      <c r="H16" s="335"/>
    </row>
    <row r="17" spans="1:8" s="76" customFormat="1" ht="12">
      <c r="A17" s="337">
        <v>1</v>
      </c>
      <c r="B17" s="337"/>
      <c r="C17" s="74">
        <v>2</v>
      </c>
      <c r="D17" s="75">
        <v>3</v>
      </c>
      <c r="E17" s="75">
        <v>4</v>
      </c>
      <c r="F17" s="75">
        <v>5</v>
      </c>
      <c r="G17" s="75" t="s">
        <v>76</v>
      </c>
      <c r="H17" s="75" t="s">
        <v>77</v>
      </c>
    </row>
    <row r="18" spans="1:8" ht="30">
      <c r="A18" s="199">
        <v>66</v>
      </c>
      <c r="B18" s="176" t="s">
        <v>44</v>
      </c>
      <c r="C18" s="174">
        <v>2964</v>
      </c>
      <c r="D18" s="174">
        <v>5085</v>
      </c>
      <c r="E18" s="174">
        <v>5085</v>
      </c>
      <c r="F18" s="174">
        <v>4445</v>
      </c>
      <c r="G18" s="201">
        <f>F18/C18*100</f>
        <v>149.96626180836708</v>
      </c>
      <c r="H18" s="202">
        <f>F18/E18*100</f>
        <v>87.41396263520157</v>
      </c>
    </row>
    <row r="19" spans="1:8" ht="15">
      <c r="A19" s="66">
        <v>6614</v>
      </c>
      <c r="B19" s="63" t="s">
        <v>159</v>
      </c>
      <c r="C19" s="84"/>
      <c r="D19" s="64"/>
      <c r="E19" s="64"/>
      <c r="F19" s="64"/>
      <c r="G19" s="172" t="e">
        <f>F19/C19*100</f>
        <v>#DIV/0!</v>
      </c>
      <c r="H19" s="173" t="e">
        <f>F19/E19*100</f>
        <v>#DIV/0!</v>
      </c>
    </row>
    <row r="20" spans="1:8" ht="15">
      <c r="A20" s="164">
        <v>6615</v>
      </c>
      <c r="B20" s="73" t="s">
        <v>158</v>
      </c>
      <c r="C20" s="160">
        <v>2964</v>
      </c>
      <c r="D20" s="23">
        <v>5085</v>
      </c>
      <c r="E20" s="23">
        <v>5085</v>
      </c>
      <c r="F20" s="23">
        <v>4445</v>
      </c>
      <c r="G20" s="172">
        <f>F20/C20*100</f>
        <v>149.96626180836708</v>
      </c>
      <c r="H20" s="173">
        <f>F20/E20*100</f>
        <v>87.41396263520157</v>
      </c>
    </row>
    <row r="21" spans="1:8" ht="15">
      <c r="A21" s="164">
        <v>6632</v>
      </c>
      <c r="B21" s="73" t="s">
        <v>161</v>
      </c>
      <c r="C21" s="160"/>
      <c r="D21" s="23"/>
      <c r="E21" s="23"/>
      <c r="F21" s="23"/>
      <c r="G21" s="172" t="e">
        <f>F21/C21*100</f>
        <v>#DIV/0!</v>
      </c>
      <c r="H21" s="173" t="e">
        <f>F21/E21*100</f>
        <v>#DIV/0!</v>
      </c>
    </row>
    <row r="22" spans="1:8" ht="15.75" customHeight="1">
      <c r="A22" s="356" t="s">
        <v>42</v>
      </c>
      <c r="B22" s="356"/>
      <c r="C22" s="200">
        <f>C18</f>
        <v>2964</v>
      </c>
      <c r="D22" s="200">
        <f>D18</f>
        <v>5085</v>
      </c>
      <c r="E22" s="200">
        <f>E18</f>
        <v>5085</v>
      </c>
      <c r="F22" s="200">
        <f>F18</f>
        <v>4445</v>
      </c>
      <c r="G22" s="200">
        <f>F22/C22*100</f>
        <v>149.96626180836708</v>
      </c>
      <c r="H22" s="200">
        <f>F22/E22*100</f>
        <v>87.41396263520157</v>
      </c>
    </row>
    <row r="23" spans="1:7" ht="15">
      <c r="A23" s="69"/>
      <c r="B23" s="69"/>
      <c r="C23" s="69"/>
      <c r="D23" s="12"/>
      <c r="E23" s="12"/>
      <c r="F23" s="12"/>
      <c r="G23" s="12"/>
    </row>
    <row r="24" spans="1:7" ht="15">
      <c r="A24" s="4" t="s">
        <v>48</v>
      </c>
      <c r="B24" s="5"/>
      <c r="C24" s="5"/>
      <c r="D24" s="6"/>
      <c r="E24" s="6"/>
      <c r="F24" s="6"/>
      <c r="G24" s="6"/>
    </row>
    <row r="25" spans="1:8" ht="15" customHeight="1">
      <c r="A25" s="330" t="s">
        <v>29</v>
      </c>
      <c r="B25" s="332" t="s">
        <v>3</v>
      </c>
      <c r="C25" s="332" t="s">
        <v>183</v>
      </c>
      <c r="D25" s="334" t="s">
        <v>194</v>
      </c>
      <c r="E25" s="334" t="s">
        <v>195</v>
      </c>
      <c r="F25" s="334" t="s">
        <v>196</v>
      </c>
      <c r="G25" s="334" t="s">
        <v>75</v>
      </c>
      <c r="H25" s="334" t="s">
        <v>75</v>
      </c>
    </row>
    <row r="26" spans="1:8" ht="37.5" customHeight="1">
      <c r="A26" s="331"/>
      <c r="B26" s="333"/>
      <c r="C26" s="333"/>
      <c r="D26" s="335"/>
      <c r="E26" s="335"/>
      <c r="F26" s="335"/>
      <c r="G26" s="335"/>
      <c r="H26" s="335"/>
    </row>
    <row r="27" spans="1:15" s="78" customFormat="1" ht="12">
      <c r="A27" s="337">
        <v>1</v>
      </c>
      <c r="B27" s="337"/>
      <c r="C27" s="74">
        <v>2</v>
      </c>
      <c r="D27" s="75">
        <v>3</v>
      </c>
      <c r="E27" s="75">
        <v>4</v>
      </c>
      <c r="F27" s="75">
        <v>5</v>
      </c>
      <c r="G27" s="75" t="s">
        <v>76</v>
      </c>
      <c r="H27" s="75" t="s">
        <v>77</v>
      </c>
      <c r="I27" s="357"/>
      <c r="J27" s="357"/>
      <c r="K27" s="348"/>
      <c r="L27" s="347"/>
      <c r="M27" s="347"/>
      <c r="N27" s="77" t="s">
        <v>4</v>
      </c>
      <c r="O27" s="77" t="s">
        <v>5</v>
      </c>
    </row>
    <row r="28" spans="1:15" s="15" customFormat="1" ht="15">
      <c r="A28" s="199">
        <v>652</v>
      </c>
      <c r="B28" s="176" t="s">
        <v>49</v>
      </c>
      <c r="C28" s="174">
        <f>SUM(C29,C30)</f>
        <v>0</v>
      </c>
      <c r="D28" s="174">
        <f>SUM(D29,D30)</f>
        <v>500</v>
      </c>
      <c r="E28" s="174">
        <f>SUM(E29,E30)</f>
        <v>500</v>
      </c>
      <c r="F28" s="174">
        <f>SUM(F29,F30)</f>
        <v>0</v>
      </c>
      <c r="G28" s="201" t="e">
        <f>F28/C28*100</f>
        <v>#DIV/0!</v>
      </c>
      <c r="H28" s="202">
        <f>F28/E28*100</f>
        <v>0</v>
      </c>
      <c r="I28" s="357"/>
      <c r="J28" s="357"/>
      <c r="K28" s="348"/>
      <c r="L28" s="347"/>
      <c r="M28" s="347"/>
      <c r="N28" s="16"/>
      <c r="O28" s="16"/>
    </row>
    <row r="29" spans="1:15" s="19" customFormat="1" ht="30">
      <c r="A29" s="66">
        <v>65264</v>
      </c>
      <c r="B29" s="63" t="s">
        <v>50</v>
      </c>
      <c r="C29" s="84"/>
      <c r="D29" s="64"/>
      <c r="E29" s="64"/>
      <c r="F29" s="64"/>
      <c r="G29" s="172" t="e">
        <f>F29/C29*100</f>
        <v>#DIV/0!</v>
      </c>
      <c r="H29" s="173" t="e">
        <f>F29/E29*100</f>
        <v>#DIV/0!</v>
      </c>
      <c r="I29" s="12"/>
      <c r="J29" s="12"/>
      <c r="K29" s="17"/>
      <c r="L29" s="17"/>
      <c r="M29" s="12"/>
      <c r="N29" s="18"/>
      <c r="O29" s="18"/>
    </row>
    <row r="30" spans="1:15" s="19" customFormat="1" ht="30">
      <c r="A30" s="164">
        <v>65269</v>
      </c>
      <c r="B30" s="73" t="s">
        <v>160</v>
      </c>
      <c r="C30" s="160"/>
      <c r="D30" s="23">
        <v>500</v>
      </c>
      <c r="E30" s="23">
        <v>500</v>
      </c>
      <c r="F30" s="23"/>
      <c r="G30" s="172" t="e">
        <f>F30/C30*100</f>
        <v>#DIV/0!</v>
      </c>
      <c r="H30" s="173">
        <f>F30/E30*100</f>
        <v>0</v>
      </c>
      <c r="I30" s="12"/>
      <c r="J30" s="12"/>
      <c r="K30" s="17"/>
      <c r="L30" s="17"/>
      <c r="M30" s="12"/>
      <c r="N30" s="18"/>
      <c r="O30" s="18"/>
    </row>
    <row r="31" spans="1:16" ht="14.25" customHeight="1">
      <c r="A31" s="360" t="s">
        <v>74</v>
      </c>
      <c r="B31" s="361"/>
      <c r="C31" s="200">
        <f>C28</f>
        <v>0</v>
      </c>
      <c r="D31" s="200">
        <f>D28</f>
        <v>500</v>
      </c>
      <c r="E31" s="200">
        <f>E28</f>
        <v>500</v>
      </c>
      <c r="F31" s="200">
        <f>F28</f>
        <v>0</v>
      </c>
      <c r="G31" s="200" t="e">
        <f>F31/C31*100</f>
        <v>#DIV/0!</v>
      </c>
      <c r="H31" s="200">
        <f>F31/E31*100</f>
        <v>0</v>
      </c>
      <c r="I31" s="23"/>
      <c r="J31" s="23"/>
      <c r="K31" s="24"/>
      <c r="L31" s="24"/>
      <c r="M31" s="23"/>
      <c r="N31" s="3">
        <v>0</v>
      </c>
      <c r="O31" s="3">
        <v>0</v>
      </c>
      <c r="P31" s="19"/>
    </row>
    <row r="32" spans="1:16" ht="15">
      <c r="A32" s="69"/>
      <c r="B32" s="69"/>
      <c r="C32" s="69"/>
      <c r="D32" s="12"/>
      <c r="E32" s="12"/>
      <c r="F32" s="12"/>
      <c r="G32" s="12"/>
      <c r="I32" s="23"/>
      <c r="J32" s="23"/>
      <c r="K32" s="24"/>
      <c r="L32" s="24"/>
      <c r="M32" s="23"/>
      <c r="N32" s="3">
        <v>0</v>
      </c>
      <c r="O32" s="3">
        <v>0</v>
      </c>
      <c r="P32" s="19"/>
    </row>
    <row r="33" spans="1:16" s="13" customFormat="1" ht="15">
      <c r="A33" s="13" t="s">
        <v>33</v>
      </c>
      <c r="B33" s="3"/>
      <c r="C33" s="3"/>
      <c r="D33" s="14"/>
      <c r="E33" s="14"/>
      <c r="F33" s="14"/>
      <c r="G33" s="14"/>
      <c r="H33" s="3"/>
      <c r="I33" s="12"/>
      <c r="J33" s="12"/>
      <c r="K33" s="12"/>
      <c r="L33" s="12"/>
      <c r="M33" s="12"/>
      <c r="P33" s="19"/>
    </row>
    <row r="34" spans="1:16" s="13" customFormat="1" ht="15" customHeight="1">
      <c r="A34" s="330" t="s">
        <v>29</v>
      </c>
      <c r="B34" s="332" t="s">
        <v>3</v>
      </c>
      <c r="C34" s="332" t="s">
        <v>183</v>
      </c>
      <c r="D34" s="334" t="s">
        <v>194</v>
      </c>
      <c r="E34" s="334" t="s">
        <v>195</v>
      </c>
      <c r="F34" s="334" t="s">
        <v>196</v>
      </c>
      <c r="G34" s="334" t="s">
        <v>75</v>
      </c>
      <c r="H34" s="334" t="s">
        <v>75</v>
      </c>
      <c r="I34" s="12"/>
      <c r="J34" s="12"/>
      <c r="K34" s="12"/>
      <c r="L34" s="12"/>
      <c r="M34" s="12"/>
      <c r="P34" s="19"/>
    </row>
    <row r="35" spans="1:16" s="13" customFormat="1" ht="27.75" customHeight="1">
      <c r="A35" s="331"/>
      <c r="B35" s="333"/>
      <c r="C35" s="333"/>
      <c r="D35" s="335"/>
      <c r="E35" s="335"/>
      <c r="F35" s="335"/>
      <c r="G35" s="335"/>
      <c r="H35" s="335"/>
      <c r="I35" s="12"/>
      <c r="J35" s="12"/>
      <c r="K35" s="12"/>
      <c r="L35" s="12"/>
      <c r="M35" s="12"/>
      <c r="P35" s="19"/>
    </row>
    <row r="36" spans="1:16" s="80" customFormat="1" ht="12">
      <c r="A36" s="337">
        <v>1</v>
      </c>
      <c r="B36" s="337"/>
      <c r="C36" s="74">
        <v>2</v>
      </c>
      <c r="D36" s="75">
        <v>3</v>
      </c>
      <c r="E36" s="75">
        <v>4</v>
      </c>
      <c r="F36" s="75">
        <v>5</v>
      </c>
      <c r="G36" s="75" t="s">
        <v>76</v>
      </c>
      <c r="H36" s="75" t="s">
        <v>77</v>
      </c>
      <c r="I36" s="79"/>
      <c r="J36" s="79"/>
      <c r="K36" s="79"/>
      <c r="L36" s="79"/>
      <c r="M36" s="79"/>
      <c r="P36" s="81"/>
    </row>
    <row r="37" spans="1:8" ht="30">
      <c r="A37" s="199">
        <v>63</v>
      </c>
      <c r="B37" s="176" t="s">
        <v>34</v>
      </c>
      <c r="C37" s="174">
        <f>SUM(C38,C41,C44)</f>
        <v>3687021</v>
      </c>
      <c r="D37" s="174">
        <f>SUM(D38,D41,D44)</f>
        <v>4014821</v>
      </c>
      <c r="E37" s="174">
        <f>SUM(E38,E41,E44)</f>
        <v>4014821</v>
      </c>
      <c r="F37" s="174">
        <f>SUM(F38,F41,F44)</f>
        <v>3988835</v>
      </c>
      <c r="G37" s="201">
        <f aca="true" t="shared" si="0" ref="G37:G48">F37/C37*100</f>
        <v>108.1858497686886</v>
      </c>
      <c r="H37" s="202">
        <f aca="true" t="shared" si="1" ref="H37:H48">F37/E37*100</f>
        <v>99.3527482296222</v>
      </c>
    </row>
    <row r="38" spans="1:8" ht="15">
      <c r="A38" s="199">
        <v>633</v>
      </c>
      <c r="B38" s="176" t="s">
        <v>134</v>
      </c>
      <c r="C38" s="174">
        <f>SUM(C39:C40)</f>
        <v>0</v>
      </c>
      <c r="D38" s="174">
        <f>SUM(D39:D40)</f>
        <v>0</v>
      </c>
      <c r="E38" s="174">
        <f>SUM(E39:E40)</f>
        <v>0</v>
      </c>
      <c r="F38" s="174">
        <f>SUM(F39:F40)</f>
        <v>0</v>
      </c>
      <c r="G38" s="201" t="e">
        <f t="shared" si="0"/>
        <v>#DIV/0!</v>
      </c>
      <c r="H38" s="202" t="e">
        <f t="shared" si="1"/>
        <v>#DIV/0!</v>
      </c>
    </row>
    <row r="39" spans="1:8" ht="15">
      <c r="A39" s="7">
        <v>6331</v>
      </c>
      <c r="B39" s="8" t="s">
        <v>153</v>
      </c>
      <c r="C39" s="165"/>
      <c r="D39" s="62"/>
      <c r="E39" s="62"/>
      <c r="F39" s="62"/>
      <c r="G39" s="172" t="e">
        <f t="shared" si="0"/>
        <v>#DIV/0!</v>
      </c>
      <c r="H39" s="173" t="e">
        <f t="shared" si="1"/>
        <v>#DIV/0!</v>
      </c>
    </row>
    <row r="40" spans="1:8" ht="29.25" customHeight="1">
      <c r="A40" s="20">
        <v>634</v>
      </c>
      <c r="B40" s="21" t="s">
        <v>30</v>
      </c>
      <c r="C40" s="83"/>
      <c r="D40" s="22"/>
      <c r="E40" s="22"/>
      <c r="F40" s="22"/>
      <c r="G40" s="172" t="e">
        <f t="shared" si="0"/>
        <v>#DIV/0!</v>
      </c>
      <c r="H40" s="173" t="e">
        <f t="shared" si="1"/>
        <v>#DIV/0!</v>
      </c>
    </row>
    <row r="41" spans="1:8" ht="30">
      <c r="A41" s="203">
        <v>636</v>
      </c>
      <c r="B41" s="204" t="s">
        <v>54</v>
      </c>
      <c r="C41" s="205">
        <v>3687021</v>
      </c>
      <c r="D41" s="205">
        <v>4014821</v>
      </c>
      <c r="E41" s="205">
        <v>4014821</v>
      </c>
      <c r="F41" s="205">
        <v>3988835</v>
      </c>
      <c r="G41" s="201">
        <f t="shared" si="0"/>
        <v>108.1858497686886</v>
      </c>
      <c r="H41" s="202">
        <f t="shared" si="1"/>
        <v>99.3527482296222</v>
      </c>
    </row>
    <row r="42" spans="1:8" ht="30">
      <c r="A42" s="164">
        <v>6361</v>
      </c>
      <c r="B42" s="73" t="s">
        <v>154</v>
      </c>
      <c r="C42" s="160">
        <v>3677245</v>
      </c>
      <c r="D42" s="23">
        <v>4011521</v>
      </c>
      <c r="E42" s="23">
        <v>4011521</v>
      </c>
      <c r="F42" s="23">
        <v>3986956</v>
      </c>
      <c r="G42" s="172">
        <f t="shared" si="0"/>
        <v>108.4223651130126</v>
      </c>
      <c r="H42" s="173">
        <f t="shared" si="1"/>
        <v>99.38763875348029</v>
      </c>
    </row>
    <row r="43" spans="1:8" ht="30">
      <c r="A43" s="164">
        <v>6362</v>
      </c>
      <c r="B43" s="73" t="s">
        <v>157</v>
      </c>
      <c r="C43" s="160">
        <v>9776</v>
      </c>
      <c r="D43" s="23">
        <v>3300</v>
      </c>
      <c r="E43" s="23">
        <v>3300</v>
      </c>
      <c r="F43" s="23">
        <v>1879</v>
      </c>
      <c r="G43" s="172">
        <f t="shared" si="0"/>
        <v>19.220540098199674</v>
      </c>
      <c r="H43" s="173">
        <f t="shared" si="1"/>
        <v>56.93939393939394</v>
      </c>
    </row>
    <row r="44" spans="1:8" ht="15">
      <c r="A44" s="206">
        <v>638</v>
      </c>
      <c r="B44" s="207" t="s">
        <v>155</v>
      </c>
      <c r="C44" s="208">
        <f>SUM(C45)</f>
        <v>0</v>
      </c>
      <c r="D44" s="208">
        <f>SUM(D45)</f>
        <v>0</v>
      </c>
      <c r="E44" s="208">
        <f>SUM(E45)</f>
        <v>0</v>
      </c>
      <c r="F44" s="208">
        <f>SUM(F45)</f>
        <v>0</v>
      </c>
      <c r="G44" s="201" t="e">
        <f t="shared" si="0"/>
        <v>#DIV/0!</v>
      </c>
      <c r="H44" s="202" t="e">
        <f t="shared" si="1"/>
        <v>#DIV/0!</v>
      </c>
    </row>
    <row r="45" spans="1:8" ht="15">
      <c r="A45" s="164">
        <v>6381</v>
      </c>
      <c r="B45" s="73" t="s">
        <v>156</v>
      </c>
      <c r="C45" s="160"/>
      <c r="D45" s="23"/>
      <c r="E45" s="23"/>
      <c r="F45" s="23"/>
      <c r="G45" s="172" t="e">
        <f t="shared" si="0"/>
        <v>#DIV/0!</v>
      </c>
      <c r="H45" s="173" t="e">
        <f t="shared" si="1"/>
        <v>#DIV/0!</v>
      </c>
    </row>
    <row r="46" spans="1:8" ht="15">
      <c r="A46" s="358" t="s">
        <v>35</v>
      </c>
      <c r="B46" s="359"/>
      <c r="C46" s="200">
        <f>C37</f>
        <v>3687021</v>
      </c>
      <c r="D46" s="200">
        <f>D37</f>
        <v>4014821</v>
      </c>
      <c r="E46" s="200">
        <f>E37</f>
        <v>4014821</v>
      </c>
      <c r="F46" s="200">
        <f>F37</f>
        <v>3988835</v>
      </c>
      <c r="G46" s="200">
        <f t="shared" si="0"/>
        <v>108.1858497686886</v>
      </c>
      <c r="H46" s="200">
        <f t="shared" si="1"/>
        <v>99.3527482296222</v>
      </c>
    </row>
    <row r="47" spans="1:8" ht="15">
      <c r="A47" s="103"/>
      <c r="B47" s="103"/>
      <c r="C47" s="12"/>
      <c r="D47" s="12"/>
      <c r="E47" s="12"/>
      <c r="F47" s="12"/>
      <c r="G47" s="172"/>
      <c r="H47" s="173"/>
    </row>
    <row r="48" spans="1:8" s="52" customFormat="1" ht="19.5">
      <c r="A48" s="344" t="s">
        <v>119</v>
      </c>
      <c r="B48" s="344"/>
      <c r="C48" s="210">
        <f>SUM(C12,C22,C31,C46)</f>
        <v>4234764</v>
      </c>
      <c r="D48" s="210">
        <f>SUM(D12,D22,D31,D46)</f>
        <v>4521180</v>
      </c>
      <c r="E48" s="210">
        <f>SUM(E12,E22,E31,E46)</f>
        <v>4521180</v>
      </c>
      <c r="F48" s="210">
        <f>SUM(F12,F22,F31,F46)</f>
        <v>4462813</v>
      </c>
      <c r="G48" s="200">
        <f t="shared" si="0"/>
        <v>105.38516432084526</v>
      </c>
      <c r="H48" s="200">
        <f t="shared" si="1"/>
        <v>98.7090317129599</v>
      </c>
    </row>
    <row r="49" spans="1:8" ht="15">
      <c r="A49" s="11"/>
      <c r="B49" s="11"/>
      <c r="C49" s="104"/>
      <c r="D49" s="104"/>
      <c r="E49" s="104"/>
      <c r="F49" s="104"/>
      <c r="G49" s="12"/>
      <c r="H49" s="12"/>
    </row>
    <row r="50" spans="1:8" ht="20.25">
      <c r="A50" s="353" t="s">
        <v>120</v>
      </c>
      <c r="B50" s="353"/>
      <c r="C50" s="353"/>
      <c r="D50" s="353"/>
      <c r="E50" s="353"/>
      <c r="F50" s="353"/>
      <c r="G50" s="353"/>
      <c r="H50" s="353"/>
    </row>
    <row r="51" spans="1:8" ht="18.75">
      <c r="A51" s="106"/>
      <c r="B51" s="106"/>
      <c r="C51" s="106"/>
      <c r="D51" s="106"/>
      <c r="E51" s="106"/>
      <c r="F51" s="106"/>
      <c r="G51" s="106"/>
      <c r="H51" s="106"/>
    </row>
    <row r="52" spans="1:8" ht="13.5" customHeight="1">
      <c r="A52" s="330" t="s">
        <v>29</v>
      </c>
      <c r="B52" s="332" t="s">
        <v>3</v>
      </c>
      <c r="C52" s="332" t="s">
        <v>183</v>
      </c>
      <c r="D52" s="334" t="s">
        <v>194</v>
      </c>
      <c r="E52" s="334" t="s">
        <v>195</v>
      </c>
      <c r="F52" s="334" t="s">
        <v>196</v>
      </c>
      <c r="G52" s="334" t="s">
        <v>75</v>
      </c>
      <c r="H52" s="334" t="s">
        <v>75</v>
      </c>
    </row>
    <row r="53" spans="1:8" ht="15">
      <c r="A53" s="331"/>
      <c r="B53" s="333"/>
      <c r="C53" s="333"/>
      <c r="D53" s="335"/>
      <c r="E53" s="335"/>
      <c r="F53" s="335"/>
      <c r="G53" s="335"/>
      <c r="H53" s="335"/>
    </row>
    <row r="54" spans="1:8" ht="13.5" customHeight="1">
      <c r="A54" s="337">
        <v>1</v>
      </c>
      <c r="B54" s="337"/>
      <c r="C54" s="74">
        <v>2</v>
      </c>
      <c r="D54" s="75">
        <v>3</v>
      </c>
      <c r="E54" s="75">
        <v>4</v>
      </c>
      <c r="F54" s="75">
        <v>5</v>
      </c>
      <c r="G54" s="75" t="s">
        <v>76</v>
      </c>
      <c r="H54" s="75" t="s">
        <v>77</v>
      </c>
    </row>
    <row r="55" spans="1:8" ht="15">
      <c r="A55" s="132">
        <v>1</v>
      </c>
      <c r="B55" s="133" t="s">
        <v>0</v>
      </c>
      <c r="C55" s="134">
        <f>SUM(C12)</f>
        <v>544779</v>
      </c>
      <c r="D55" s="134">
        <v>500774</v>
      </c>
      <c r="E55" s="134">
        <v>500774</v>
      </c>
      <c r="F55" s="134">
        <f>SUM(F12)</f>
        <v>469533</v>
      </c>
      <c r="G55" s="172">
        <f>F55/C55*100</f>
        <v>86.18779358235174</v>
      </c>
      <c r="H55" s="173">
        <f>F55/E55*100</f>
        <v>93.76145726415508</v>
      </c>
    </row>
    <row r="56" spans="1:8" ht="15">
      <c r="A56" s="128">
        <v>3</v>
      </c>
      <c r="B56" s="122" t="s">
        <v>121</v>
      </c>
      <c r="C56" s="123">
        <f>SUM(C22)</f>
        <v>2964</v>
      </c>
      <c r="D56" s="123">
        <v>5085</v>
      </c>
      <c r="E56" s="123">
        <v>5085</v>
      </c>
      <c r="F56" s="123">
        <f>SUM(F22)</f>
        <v>4445</v>
      </c>
      <c r="G56" s="172">
        <f>F56/C56*100</f>
        <v>149.96626180836708</v>
      </c>
      <c r="H56" s="173">
        <f>F56/E56*100</f>
        <v>87.41396263520157</v>
      </c>
    </row>
    <row r="57" spans="1:8" ht="15">
      <c r="A57" s="128">
        <v>4</v>
      </c>
      <c r="B57" s="122" t="s">
        <v>64</v>
      </c>
      <c r="C57" s="123">
        <f>SUM(C31)</f>
        <v>0</v>
      </c>
      <c r="D57" s="123">
        <v>500</v>
      </c>
      <c r="E57" s="123">
        <v>500</v>
      </c>
      <c r="F57" s="123">
        <f>SUM(F31)</f>
        <v>0</v>
      </c>
      <c r="G57" s="172">
        <v>0</v>
      </c>
      <c r="H57" s="173">
        <v>0</v>
      </c>
    </row>
    <row r="58" spans="1:8" ht="15">
      <c r="A58" s="129">
        <v>5</v>
      </c>
      <c r="B58" s="130" t="s">
        <v>2</v>
      </c>
      <c r="C58" s="131">
        <f>SUM(C46)</f>
        <v>3687021</v>
      </c>
      <c r="D58" s="131">
        <f>SUM(D46)</f>
        <v>4014821</v>
      </c>
      <c r="E58" s="131">
        <f>SUM(E46)</f>
        <v>4014821</v>
      </c>
      <c r="F58" s="131">
        <f>SUM(F46)</f>
        <v>3988835</v>
      </c>
      <c r="G58" s="211">
        <f>F58/C58*100</f>
        <v>108.1858497686886</v>
      </c>
      <c r="H58" s="212">
        <f>F58/E58*100</f>
        <v>99.3527482296222</v>
      </c>
    </row>
    <row r="59" spans="1:8" ht="15">
      <c r="A59" s="11"/>
      <c r="B59" s="11"/>
      <c r="C59" s="104"/>
      <c r="D59" s="104"/>
      <c r="E59" s="104"/>
      <c r="F59" s="104"/>
      <c r="G59" s="12"/>
      <c r="H59" s="12"/>
    </row>
    <row r="60" spans="1:8" ht="15">
      <c r="A60" s="11"/>
      <c r="B60" s="11"/>
      <c r="C60" s="104"/>
      <c r="D60" s="104"/>
      <c r="E60" s="104"/>
      <c r="F60" s="104"/>
      <c r="G60" s="12"/>
      <c r="H60" s="12"/>
    </row>
    <row r="61" spans="1:8" ht="20.25">
      <c r="A61" s="362" t="s">
        <v>71</v>
      </c>
      <c r="B61" s="362"/>
      <c r="C61" s="362"/>
      <c r="D61" s="362"/>
      <c r="E61" s="362"/>
      <c r="F61" s="362"/>
      <c r="G61" s="362"/>
      <c r="H61" s="12"/>
    </row>
    <row r="62" spans="1:8" ht="15.75" customHeight="1">
      <c r="A62" s="11"/>
      <c r="B62" s="11"/>
      <c r="C62" s="11"/>
      <c r="D62" s="11"/>
      <c r="E62" s="11"/>
      <c r="F62" s="11"/>
      <c r="G62" s="11"/>
      <c r="H62" s="12"/>
    </row>
    <row r="63" spans="1:7" s="86" customFormat="1" ht="15">
      <c r="A63" s="213" t="s">
        <v>45</v>
      </c>
      <c r="B63" s="214"/>
      <c r="C63" s="89"/>
      <c r="D63" s="90"/>
      <c r="E63" s="90"/>
      <c r="F63" s="90"/>
      <c r="G63" s="90"/>
    </row>
    <row r="64" spans="1:8" ht="13.5" customHeight="1">
      <c r="A64" s="330" t="s">
        <v>29</v>
      </c>
      <c r="B64" s="332" t="s">
        <v>3</v>
      </c>
      <c r="C64" s="332" t="s">
        <v>183</v>
      </c>
      <c r="D64" s="334" t="s">
        <v>194</v>
      </c>
      <c r="E64" s="334" t="s">
        <v>195</v>
      </c>
      <c r="F64" s="334" t="s">
        <v>196</v>
      </c>
      <c r="G64" s="334" t="s">
        <v>75</v>
      </c>
      <c r="H64" s="334" t="s">
        <v>75</v>
      </c>
    </row>
    <row r="65" spans="1:8" ht="30.75" customHeight="1">
      <c r="A65" s="331"/>
      <c r="B65" s="333"/>
      <c r="C65" s="333"/>
      <c r="D65" s="335"/>
      <c r="E65" s="335"/>
      <c r="F65" s="335"/>
      <c r="G65" s="335"/>
      <c r="H65" s="335"/>
    </row>
    <row r="66" spans="1:8" s="76" customFormat="1" ht="12">
      <c r="A66" s="337">
        <v>1</v>
      </c>
      <c r="B66" s="337"/>
      <c r="C66" s="74">
        <v>2</v>
      </c>
      <c r="D66" s="75">
        <v>3</v>
      </c>
      <c r="E66" s="75">
        <v>4</v>
      </c>
      <c r="F66" s="75">
        <v>5</v>
      </c>
      <c r="G66" s="75" t="s">
        <v>76</v>
      </c>
      <c r="H66" s="75" t="s">
        <v>77</v>
      </c>
    </row>
    <row r="67" spans="1:8" ht="15">
      <c r="A67" s="7">
        <v>922</v>
      </c>
      <c r="B67" s="8" t="s">
        <v>46</v>
      </c>
      <c r="C67" s="62">
        <f>SUM(C68)</f>
        <v>0</v>
      </c>
      <c r="D67" s="62">
        <v>11778</v>
      </c>
      <c r="E67" s="62">
        <v>11778</v>
      </c>
      <c r="F67" s="62">
        <v>7123</v>
      </c>
      <c r="G67" s="211" t="e">
        <f>F67/C67*100</f>
        <v>#DIV/0!</v>
      </c>
      <c r="H67" s="212">
        <f>F67/E67*100</f>
        <v>60.477160808286634</v>
      </c>
    </row>
    <row r="68" spans="1:16" s="13" customFormat="1" ht="15">
      <c r="A68" s="66">
        <v>92211</v>
      </c>
      <c r="B68" s="63" t="s">
        <v>47</v>
      </c>
      <c r="C68" s="137"/>
      <c r="D68" s="67">
        <v>11778</v>
      </c>
      <c r="E68" s="67">
        <v>11778</v>
      </c>
      <c r="F68" s="67">
        <v>7123</v>
      </c>
      <c r="G68" s="211" t="e">
        <f>F68/C68*100</f>
        <v>#DIV/0!</v>
      </c>
      <c r="H68" s="212">
        <f>F68/E68*100</f>
        <v>60.477160808286634</v>
      </c>
      <c r="I68" s="12"/>
      <c r="J68" s="12"/>
      <c r="K68" s="12"/>
      <c r="L68" s="12"/>
      <c r="M68" s="12"/>
      <c r="P68" s="19"/>
    </row>
    <row r="69" spans="1:16" s="13" customFormat="1" ht="24.75" customHeight="1">
      <c r="A69" s="351" t="s">
        <v>51</v>
      </c>
      <c r="B69" s="352"/>
      <c r="C69" s="200">
        <f>C67</f>
        <v>0</v>
      </c>
      <c r="D69" s="200">
        <f>D67</f>
        <v>11778</v>
      </c>
      <c r="E69" s="200">
        <f>E67</f>
        <v>11778</v>
      </c>
      <c r="F69" s="200">
        <f>F67</f>
        <v>7123</v>
      </c>
      <c r="G69" s="215" t="e">
        <f>F69/C69*100</f>
        <v>#DIV/0!</v>
      </c>
      <c r="H69" s="216">
        <f>F69/E69*100</f>
        <v>60.477160808286634</v>
      </c>
      <c r="I69" s="12"/>
      <c r="J69" s="12"/>
      <c r="K69" s="12"/>
      <c r="L69" s="12"/>
      <c r="M69" s="12"/>
      <c r="P69" s="19"/>
    </row>
    <row r="70" spans="1:16" s="13" customFormat="1" ht="15.75" customHeight="1">
      <c r="A70" s="44"/>
      <c r="B70" s="44"/>
      <c r="C70" s="44"/>
      <c r="D70" s="12"/>
      <c r="E70" s="12"/>
      <c r="F70" s="12"/>
      <c r="G70" s="12"/>
      <c r="H70" s="3"/>
      <c r="I70" s="12"/>
      <c r="J70" s="12"/>
      <c r="K70" s="12"/>
      <c r="L70" s="12"/>
      <c r="M70" s="12"/>
      <c r="P70" s="19"/>
    </row>
    <row r="71" spans="1:16" s="38" customFormat="1" ht="15">
      <c r="A71" s="213" t="s">
        <v>52</v>
      </c>
      <c r="B71" s="214"/>
      <c r="C71" s="89"/>
      <c r="D71" s="90"/>
      <c r="E71" s="90"/>
      <c r="F71" s="90"/>
      <c r="G71" s="90"/>
      <c r="H71" s="86"/>
      <c r="I71" s="12"/>
      <c r="J71" s="12"/>
      <c r="K71" s="12"/>
      <c r="L71" s="12"/>
      <c r="M71" s="12"/>
      <c r="P71" s="82"/>
    </row>
    <row r="72" spans="1:16" s="13" customFormat="1" ht="14.25" customHeight="1">
      <c r="A72" s="330" t="s">
        <v>29</v>
      </c>
      <c r="B72" s="332" t="s">
        <v>3</v>
      </c>
      <c r="C72" s="332" t="s">
        <v>183</v>
      </c>
      <c r="D72" s="334" t="s">
        <v>194</v>
      </c>
      <c r="E72" s="334" t="s">
        <v>195</v>
      </c>
      <c r="F72" s="334" t="s">
        <v>196</v>
      </c>
      <c r="G72" s="334" t="s">
        <v>75</v>
      </c>
      <c r="H72" s="334" t="s">
        <v>75</v>
      </c>
      <c r="I72" s="12"/>
      <c r="J72" s="12"/>
      <c r="K72" s="12"/>
      <c r="L72" s="12"/>
      <c r="M72" s="12"/>
      <c r="P72" s="19"/>
    </row>
    <row r="73" spans="1:16" s="13" customFormat="1" ht="30" customHeight="1">
      <c r="A73" s="331"/>
      <c r="B73" s="333"/>
      <c r="C73" s="333"/>
      <c r="D73" s="335"/>
      <c r="E73" s="335"/>
      <c r="F73" s="335"/>
      <c r="G73" s="335"/>
      <c r="H73" s="335"/>
      <c r="I73" s="12"/>
      <c r="J73" s="12"/>
      <c r="K73" s="12"/>
      <c r="L73" s="12"/>
      <c r="M73" s="12"/>
      <c r="P73" s="19"/>
    </row>
    <row r="74" spans="1:16" s="80" customFormat="1" ht="12">
      <c r="A74" s="341">
        <v>1</v>
      </c>
      <c r="B74" s="341"/>
      <c r="C74" s="109">
        <v>2</v>
      </c>
      <c r="D74" s="110">
        <v>3</v>
      </c>
      <c r="E74" s="110">
        <v>4</v>
      </c>
      <c r="F74" s="110">
        <v>5</v>
      </c>
      <c r="G74" s="110" t="s">
        <v>76</v>
      </c>
      <c r="H74" s="110" t="s">
        <v>77</v>
      </c>
      <c r="I74" s="79"/>
      <c r="J74" s="79"/>
      <c r="K74" s="79"/>
      <c r="L74" s="79"/>
      <c r="M74" s="79"/>
      <c r="P74" s="81"/>
    </row>
    <row r="75" spans="1:16" s="13" customFormat="1" ht="15.75" customHeight="1">
      <c r="A75" s="32">
        <v>922</v>
      </c>
      <c r="B75" s="33" t="s">
        <v>46</v>
      </c>
      <c r="C75" s="34">
        <f>SUM(C76)</f>
        <v>0</v>
      </c>
      <c r="D75" s="34">
        <f>SUM(D76)</f>
        <v>0</v>
      </c>
      <c r="E75" s="34">
        <f>SUM(E76)</f>
        <v>0</v>
      </c>
      <c r="F75" s="34">
        <f>SUM(F76)</f>
        <v>0</v>
      </c>
      <c r="G75" s="211" t="e">
        <f>F75/C75*100</f>
        <v>#DIV/0!</v>
      </c>
      <c r="H75" s="212" t="e">
        <f>F75/E75*100</f>
        <v>#DIV/0!</v>
      </c>
      <c r="I75" s="12"/>
      <c r="J75" s="12"/>
      <c r="K75" s="12"/>
      <c r="L75" s="12"/>
      <c r="M75" s="12"/>
      <c r="P75" s="19"/>
    </row>
    <row r="76" spans="1:16" s="13" customFormat="1" ht="15">
      <c r="A76" s="66">
        <v>92211</v>
      </c>
      <c r="B76" s="63" t="s">
        <v>47</v>
      </c>
      <c r="C76" s="137"/>
      <c r="D76" s="67"/>
      <c r="E76" s="67"/>
      <c r="F76" s="67"/>
      <c r="G76" s="211" t="e">
        <f>F76/C76*100</f>
        <v>#DIV/0!</v>
      </c>
      <c r="H76" s="212" t="e">
        <f>F76/E76*100</f>
        <v>#DIV/0!</v>
      </c>
      <c r="I76" s="12"/>
      <c r="J76" s="12"/>
      <c r="K76" s="12"/>
      <c r="L76" s="12"/>
      <c r="M76" s="12"/>
      <c r="P76" s="19"/>
    </row>
    <row r="77" spans="1:16" s="13" customFormat="1" ht="30.75" customHeight="1">
      <c r="A77" s="351" t="s">
        <v>53</v>
      </c>
      <c r="B77" s="352"/>
      <c r="C77" s="200">
        <f>C75</f>
        <v>0</v>
      </c>
      <c r="D77" s="200">
        <f>D75</f>
        <v>0</v>
      </c>
      <c r="E77" s="200">
        <f>E75</f>
        <v>0</v>
      </c>
      <c r="F77" s="200">
        <f>F75</f>
        <v>0</v>
      </c>
      <c r="G77" s="215" t="e">
        <f>F77/C77*100</f>
        <v>#DIV/0!</v>
      </c>
      <c r="H77" s="216" t="e">
        <f>F77/E77*100</f>
        <v>#DIV/0!</v>
      </c>
      <c r="I77" s="12"/>
      <c r="J77" s="12"/>
      <c r="K77" s="12"/>
      <c r="L77" s="12"/>
      <c r="M77" s="12"/>
      <c r="P77" s="19"/>
    </row>
    <row r="78" spans="1:16" s="13" customFormat="1" ht="15">
      <c r="A78" s="11"/>
      <c r="B78" s="11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P78" s="19"/>
    </row>
    <row r="79" spans="1:8" s="86" customFormat="1" ht="15">
      <c r="A79" s="213" t="s">
        <v>55</v>
      </c>
      <c r="B79" s="214"/>
      <c r="C79" s="89"/>
      <c r="D79" s="90"/>
      <c r="E79" s="90"/>
      <c r="F79" s="90"/>
      <c r="G79" s="90"/>
      <c r="H79" s="12"/>
    </row>
    <row r="80" spans="1:8" ht="14.25" customHeight="1">
      <c r="A80" s="330" t="s">
        <v>29</v>
      </c>
      <c r="B80" s="332" t="s">
        <v>3</v>
      </c>
      <c r="C80" s="332" t="s">
        <v>183</v>
      </c>
      <c r="D80" s="334" t="s">
        <v>194</v>
      </c>
      <c r="E80" s="334" t="s">
        <v>182</v>
      </c>
      <c r="F80" s="334" t="s">
        <v>196</v>
      </c>
      <c r="G80" s="334" t="s">
        <v>75</v>
      </c>
      <c r="H80" s="334" t="s">
        <v>75</v>
      </c>
    </row>
    <row r="81" spans="1:8" ht="28.5" customHeight="1">
      <c r="A81" s="331"/>
      <c r="B81" s="333"/>
      <c r="C81" s="333"/>
      <c r="D81" s="335"/>
      <c r="E81" s="335"/>
      <c r="F81" s="335"/>
      <c r="G81" s="335"/>
      <c r="H81" s="335"/>
    </row>
    <row r="82" spans="1:8" s="76" customFormat="1" ht="12">
      <c r="A82" s="337">
        <v>1</v>
      </c>
      <c r="B82" s="337"/>
      <c r="C82" s="74">
        <v>2</v>
      </c>
      <c r="D82" s="75">
        <v>3</v>
      </c>
      <c r="E82" s="75">
        <v>4</v>
      </c>
      <c r="F82" s="75">
        <v>5</v>
      </c>
      <c r="G82" s="75" t="s">
        <v>76</v>
      </c>
      <c r="H82" s="75" t="s">
        <v>77</v>
      </c>
    </row>
    <row r="83" spans="1:16" ht="18.75" customHeight="1">
      <c r="A83" s="7">
        <v>922</v>
      </c>
      <c r="B83" s="8" t="s">
        <v>46</v>
      </c>
      <c r="C83" s="62">
        <v>22895</v>
      </c>
      <c r="D83" s="62">
        <v>5064</v>
      </c>
      <c r="E83" s="62">
        <v>5064</v>
      </c>
      <c r="F83" s="62"/>
      <c r="G83" s="211">
        <f aca="true" t="shared" si="2" ref="G83:G88">F83/C83*100</f>
        <v>0</v>
      </c>
      <c r="H83" s="212">
        <f aca="true" t="shared" si="3" ref="H83:H88">F83/E83*100</f>
        <v>0</v>
      </c>
      <c r="I83" s="25"/>
      <c r="J83" s="25"/>
      <c r="K83" s="26"/>
      <c r="L83" s="27"/>
      <c r="N83" s="26"/>
      <c r="O83" s="26"/>
      <c r="P83" s="26"/>
    </row>
    <row r="84" spans="1:16" ht="18.75" customHeight="1">
      <c r="A84" s="66">
        <v>92211</v>
      </c>
      <c r="B84" s="63" t="s">
        <v>47</v>
      </c>
      <c r="C84" s="137">
        <v>22895</v>
      </c>
      <c r="D84" s="67">
        <v>5064</v>
      </c>
      <c r="E84" s="67">
        <v>5064</v>
      </c>
      <c r="F84" s="67"/>
      <c r="G84" s="211">
        <f t="shared" si="2"/>
        <v>0</v>
      </c>
      <c r="H84" s="212">
        <f t="shared" si="3"/>
        <v>0</v>
      </c>
      <c r="I84" s="25"/>
      <c r="J84" s="25"/>
      <c r="K84" s="26"/>
      <c r="L84" s="27"/>
      <c r="N84" s="26"/>
      <c r="O84" s="26"/>
      <c r="P84" s="26"/>
    </row>
    <row r="85" spans="1:11" s="28" customFormat="1" ht="20.25" customHeight="1">
      <c r="A85" s="342" t="s">
        <v>35</v>
      </c>
      <c r="B85" s="343"/>
      <c r="C85" s="200">
        <f>C83</f>
        <v>22895</v>
      </c>
      <c r="D85" s="200">
        <f>D83</f>
        <v>5064</v>
      </c>
      <c r="E85" s="200">
        <f>E83</f>
        <v>5064</v>
      </c>
      <c r="F85" s="200">
        <f>F83</f>
        <v>0</v>
      </c>
      <c r="G85" s="215">
        <f t="shared" si="2"/>
        <v>0</v>
      </c>
      <c r="H85" s="216">
        <f t="shared" si="3"/>
        <v>0</v>
      </c>
      <c r="I85" s="29"/>
      <c r="J85" s="29"/>
      <c r="K85" s="29"/>
    </row>
    <row r="86" spans="1:8" s="28" customFormat="1" ht="15">
      <c r="A86" s="11"/>
      <c r="B86" s="11"/>
      <c r="C86" s="11"/>
      <c r="D86" s="12"/>
      <c r="E86" s="12"/>
      <c r="F86" s="12"/>
      <c r="G86" s="12"/>
      <c r="H86" s="12"/>
    </row>
    <row r="87" spans="1:8" s="28" customFormat="1" ht="19.5">
      <c r="A87" s="344" t="s">
        <v>57</v>
      </c>
      <c r="B87" s="344"/>
      <c r="C87" s="217">
        <f>SUM(C12,C22,C31,C46)</f>
        <v>4234764</v>
      </c>
      <c r="D87" s="217">
        <f>SUM(D12,D22,D31,D46)</f>
        <v>4521180</v>
      </c>
      <c r="E87" s="217">
        <f>SUM(E12,E22,E31,E46)</f>
        <v>4521180</v>
      </c>
      <c r="F87" s="217">
        <f>SUM(F12,F22,F31,F46)</f>
        <v>4462813</v>
      </c>
      <c r="G87" s="215">
        <f t="shared" si="2"/>
        <v>105.38516432084526</v>
      </c>
      <c r="H87" s="216">
        <f t="shared" si="3"/>
        <v>98.7090317129599</v>
      </c>
    </row>
    <row r="88" spans="1:16" s="13" customFormat="1" ht="19.5">
      <c r="A88" s="344" t="s">
        <v>58</v>
      </c>
      <c r="B88" s="344"/>
      <c r="C88" s="218">
        <f>SUM(C12,C22,C31,C46,C69,C77,C85)</f>
        <v>4257659</v>
      </c>
      <c r="D88" s="218">
        <f>SUM(D12,D22,D31,D46,D69,D77,D85)</f>
        <v>4538022</v>
      </c>
      <c r="E88" s="218">
        <f>SUM(E12,E22,E31,E46,E69,E77,E85)</f>
        <v>4538022</v>
      </c>
      <c r="F88" s="218">
        <f>SUM(F12,F22,F31,F46,F69,F77,F85)</f>
        <v>4469936</v>
      </c>
      <c r="G88" s="215">
        <f t="shared" si="2"/>
        <v>104.98576800067832</v>
      </c>
      <c r="H88" s="216">
        <f t="shared" si="3"/>
        <v>98.49965469537169</v>
      </c>
      <c r="I88" s="12"/>
      <c r="J88" s="12"/>
      <c r="K88" s="12"/>
      <c r="L88" s="12"/>
      <c r="M88" s="12"/>
      <c r="P88" s="19"/>
    </row>
    <row r="89" spans="1:16" s="19" customFormat="1" ht="14.25" customHeight="1">
      <c r="A89" s="3"/>
      <c r="B89" s="3"/>
      <c r="C89" s="3"/>
      <c r="D89" s="14"/>
      <c r="E89" s="14"/>
      <c r="F89" s="14"/>
      <c r="G89" s="14"/>
      <c r="H89" s="3"/>
      <c r="I89" s="12"/>
      <c r="J89" s="12"/>
      <c r="K89" s="17"/>
      <c r="L89" s="17"/>
      <c r="M89" s="12"/>
      <c r="N89" s="30">
        <f>SUM(N91:N91)</f>
        <v>0</v>
      </c>
      <c r="O89" s="31">
        <f>SUM(O91:O91)</f>
        <v>0</v>
      </c>
      <c r="P89" s="19">
        <f>SUM(H89:J89)</f>
        <v>0</v>
      </c>
    </row>
    <row r="90" spans="1:15" s="19" customFormat="1" ht="14.25" customHeight="1">
      <c r="A90" s="3"/>
      <c r="B90" s="3"/>
      <c r="C90" s="3"/>
      <c r="D90" s="14"/>
      <c r="E90" s="14"/>
      <c r="F90" s="14"/>
      <c r="G90" s="14"/>
      <c r="H90" s="3"/>
      <c r="I90" s="12"/>
      <c r="J90" s="12"/>
      <c r="K90" s="17"/>
      <c r="L90" s="17"/>
      <c r="M90" s="12"/>
      <c r="N90" s="18"/>
      <c r="O90" s="18"/>
    </row>
    <row r="91" spans="1:16" ht="20.25">
      <c r="A91" s="350" t="s">
        <v>27</v>
      </c>
      <c r="B91" s="350"/>
      <c r="C91" s="350"/>
      <c r="D91" s="350"/>
      <c r="E91" s="350"/>
      <c r="F91" s="350"/>
      <c r="G91" s="350"/>
      <c r="H91" s="350"/>
      <c r="I91" s="23"/>
      <c r="J91" s="23"/>
      <c r="K91" s="24"/>
      <c r="L91" s="24"/>
      <c r="M91" s="23"/>
      <c r="N91" s="3">
        <v>0</v>
      </c>
      <c r="O91" s="3">
        <v>0</v>
      </c>
      <c r="P91" s="19"/>
    </row>
    <row r="92" spans="1:16" s="19" customFormat="1" ht="15.75" customHeight="1">
      <c r="A92" s="46" t="s">
        <v>197</v>
      </c>
      <c r="B92" s="47"/>
      <c r="C92" s="47"/>
      <c r="D92" s="47"/>
      <c r="E92" s="47"/>
      <c r="F92" s="47"/>
      <c r="G92" s="47"/>
      <c r="H92" s="29"/>
      <c r="I92" s="12"/>
      <c r="J92" s="12"/>
      <c r="K92" s="17"/>
      <c r="L92" s="17"/>
      <c r="M92" s="12"/>
      <c r="N92" s="19">
        <v>0</v>
      </c>
      <c r="O92" s="19">
        <v>0</v>
      </c>
      <c r="P92" s="19">
        <f>SUM(H92:J92)</f>
        <v>0</v>
      </c>
    </row>
    <row r="93" spans="1:16" ht="19.5" customHeight="1">
      <c r="A93" s="354" t="s">
        <v>187</v>
      </c>
      <c r="B93" s="354"/>
      <c r="C93" s="354"/>
      <c r="D93" s="354"/>
      <c r="E93" s="72"/>
      <c r="F93" s="72"/>
      <c r="G93" s="72"/>
      <c r="H93" s="28"/>
      <c r="I93" s="23"/>
      <c r="J93" s="23"/>
      <c r="K93" s="24"/>
      <c r="L93" s="24"/>
      <c r="M93" s="23"/>
      <c r="N93" s="3">
        <v>0</v>
      </c>
      <c r="O93" s="3">
        <v>0</v>
      </c>
      <c r="P93" s="19"/>
    </row>
    <row r="94" spans="1:16" s="13" customFormat="1" ht="15">
      <c r="A94" s="13" t="s">
        <v>81</v>
      </c>
      <c r="B94" s="11"/>
      <c r="C94" s="11"/>
      <c r="D94" s="12"/>
      <c r="E94" s="12"/>
      <c r="F94" s="12"/>
      <c r="G94" s="12"/>
      <c r="H94" s="12"/>
      <c r="I94" s="12"/>
      <c r="J94" s="12"/>
      <c r="K94" s="12"/>
      <c r="L94" s="12"/>
      <c r="M94" s="12"/>
      <c r="P94" s="19"/>
    </row>
    <row r="95" spans="1:16" s="13" customFormat="1" ht="14.25" customHeight="1">
      <c r="A95" s="330" t="s">
        <v>78</v>
      </c>
      <c r="B95" s="332" t="s">
        <v>3</v>
      </c>
      <c r="C95" s="332" t="s">
        <v>183</v>
      </c>
      <c r="D95" s="334" t="s">
        <v>194</v>
      </c>
      <c r="E95" s="334" t="s">
        <v>195</v>
      </c>
      <c r="F95" s="334" t="s">
        <v>196</v>
      </c>
      <c r="G95" s="334" t="s">
        <v>75</v>
      </c>
      <c r="H95" s="334" t="s">
        <v>75</v>
      </c>
      <c r="I95" s="12"/>
      <c r="J95" s="12"/>
      <c r="K95" s="12"/>
      <c r="L95" s="12"/>
      <c r="M95" s="12"/>
      <c r="P95" s="19"/>
    </row>
    <row r="96" spans="1:16" s="13" customFormat="1" ht="30" customHeight="1">
      <c r="A96" s="331"/>
      <c r="B96" s="333"/>
      <c r="C96" s="333"/>
      <c r="D96" s="335"/>
      <c r="E96" s="335"/>
      <c r="F96" s="335"/>
      <c r="G96" s="335"/>
      <c r="H96" s="335"/>
      <c r="I96" s="12"/>
      <c r="J96" s="12"/>
      <c r="K96" s="12"/>
      <c r="L96" s="12"/>
      <c r="M96" s="12"/>
      <c r="P96" s="19"/>
    </row>
    <row r="97" spans="1:16" s="13" customFormat="1" ht="15">
      <c r="A97" s="337">
        <v>1</v>
      </c>
      <c r="B97" s="337"/>
      <c r="C97" s="74">
        <v>2</v>
      </c>
      <c r="D97" s="75">
        <v>3</v>
      </c>
      <c r="E97" s="75">
        <v>4</v>
      </c>
      <c r="F97" s="75">
        <v>5</v>
      </c>
      <c r="G97" s="75" t="s">
        <v>76</v>
      </c>
      <c r="H97" s="75" t="s">
        <v>77</v>
      </c>
      <c r="I97" s="12"/>
      <c r="J97" s="12"/>
      <c r="K97" s="12"/>
      <c r="L97" s="12"/>
      <c r="M97" s="12"/>
      <c r="P97" s="19"/>
    </row>
    <row r="98" spans="1:16" s="13" customFormat="1" ht="15">
      <c r="A98" s="219">
        <v>31</v>
      </c>
      <c r="B98" s="220" t="s">
        <v>7</v>
      </c>
      <c r="C98" s="239">
        <f>SUM(C99,C101,C103)</f>
        <v>141960</v>
      </c>
      <c r="D98" s="239">
        <f>SUM(D99,D101,D103)</f>
        <v>70692</v>
      </c>
      <c r="E98" s="239">
        <f>SUM(E99,E101,E103)</f>
        <v>70692</v>
      </c>
      <c r="F98" s="239">
        <f>SUM(F99,F101,F103)</f>
        <v>47508</v>
      </c>
      <c r="G98" s="215">
        <f>F98/C98*100</f>
        <v>33.46576500422655</v>
      </c>
      <c r="H98" s="216">
        <f>F98/E98*100</f>
        <v>67.20420981157699</v>
      </c>
      <c r="I98" s="12"/>
      <c r="J98" s="12"/>
      <c r="K98" s="12"/>
      <c r="L98" s="12"/>
      <c r="M98" s="12"/>
      <c r="P98" s="19"/>
    </row>
    <row r="99" spans="1:8" s="113" customFormat="1" ht="15" customHeight="1">
      <c r="A99" s="179">
        <v>311</v>
      </c>
      <c r="B99" s="180" t="s">
        <v>8</v>
      </c>
      <c r="C99" s="181">
        <f>SUM(C100)</f>
        <v>117390</v>
      </c>
      <c r="D99" s="181">
        <f>SUM(D100)</f>
        <v>56122</v>
      </c>
      <c r="E99" s="181">
        <f>SUM(E100)</f>
        <v>56122</v>
      </c>
      <c r="F99" s="181">
        <f>SUM(F100)</f>
        <v>38891</v>
      </c>
      <c r="G99" s="240">
        <f aca="true" t="shared" si="4" ref="G99:G139">F99/C99*100</f>
        <v>33.12973847857569</v>
      </c>
      <c r="H99" s="241">
        <f aca="true" t="shared" si="5" ref="H99:H139">F99/E99*100</f>
        <v>69.29724528705322</v>
      </c>
    </row>
    <row r="100" spans="1:8" s="111" customFormat="1" ht="15" customHeight="1">
      <c r="A100" s="116">
        <v>3111</v>
      </c>
      <c r="B100" s="73" t="s">
        <v>84</v>
      </c>
      <c r="C100" s="112">
        <v>117390</v>
      </c>
      <c r="D100" s="112">
        <v>56122</v>
      </c>
      <c r="E100" s="112">
        <v>56122</v>
      </c>
      <c r="F100" s="112">
        <v>38891</v>
      </c>
      <c r="G100" s="211">
        <f t="shared" si="4"/>
        <v>33.12973847857569</v>
      </c>
      <c r="H100" s="212">
        <f t="shared" si="5"/>
        <v>69.29724528705322</v>
      </c>
    </row>
    <row r="101" spans="1:8" s="113" customFormat="1" ht="15">
      <c r="A101" s="179">
        <v>312</v>
      </c>
      <c r="B101" s="180" t="s">
        <v>9</v>
      </c>
      <c r="C101" s="181">
        <f>SUM(C102)</f>
        <v>5200</v>
      </c>
      <c r="D101" s="181">
        <f>SUM(D102)</f>
        <v>2200</v>
      </c>
      <c r="E101" s="181">
        <f>SUM(E102)</f>
        <v>2200</v>
      </c>
      <c r="F101" s="181">
        <f>SUM(F102)</f>
        <v>2200</v>
      </c>
      <c r="G101" s="240">
        <f t="shared" si="4"/>
        <v>42.30769230769231</v>
      </c>
      <c r="H101" s="241">
        <f t="shared" si="5"/>
        <v>100</v>
      </c>
    </row>
    <row r="102" spans="1:8" s="111" customFormat="1" ht="15">
      <c r="A102" s="116" t="s">
        <v>94</v>
      </c>
      <c r="B102" s="120" t="s">
        <v>9</v>
      </c>
      <c r="C102" s="112">
        <v>5200</v>
      </c>
      <c r="D102" s="112">
        <v>2200</v>
      </c>
      <c r="E102" s="112">
        <v>2200</v>
      </c>
      <c r="F102" s="112">
        <v>2200</v>
      </c>
      <c r="G102" s="211">
        <f t="shared" si="4"/>
        <v>42.30769230769231</v>
      </c>
      <c r="H102" s="212">
        <f t="shared" si="5"/>
        <v>100</v>
      </c>
    </row>
    <row r="103" spans="1:8" s="113" customFormat="1" ht="15">
      <c r="A103" s="179">
        <v>313</v>
      </c>
      <c r="B103" s="180" t="s">
        <v>10</v>
      </c>
      <c r="C103" s="181">
        <f>SUM(C104:C105)</f>
        <v>19370</v>
      </c>
      <c r="D103" s="181">
        <f>SUM(D104:D105)</f>
        <v>12370</v>
      </c>
      <c r="E103" s="181">
        <f>SUM(E104:E105)</f>
        <v>12370</v>
      </c>
      <c r="F103" s="181">
        <f>SUM(F104:F105)</f>
        <v>6417</v>
      </c>
      <c r="G103" s="240">
        <f t="shared" si="4"/>
        <v>33.12854930304594</v>
      </c>
      <c r="H103" s="241">
        <f t="shared" si="5"/>
        <v>51.875505254648345</v>
      </c>
    </row>
    <row r="104" spans="1:8" s="111" customFormat="1" ht="15">
      <c r="A104" s="116">
        <v>3132</v>
      </c>
      <c r="B104" s="120" t="s">
        <v>85</v>
      </c>
      <c r="C104" s="112">
        <v>19370</v>
      </c>
      <c r="D104" s="112">
        <v>9610</v>
      </c>
      <c r="E104" s="112">
        <v>9610</v>
      </c>
      <c r="F104" s="112">
        <v>6417</v>
      </c>
      <c r="G104" s="211">
        <f t="shared" si="4"/>
        <v>33.12854930304594</v>
      </c>
      <c r="H104" s="212">
        <f t="shared" si="5"/>
        <v>66.77419354838709</v>
      </c>
    </row>
    <row r="105" spans="1:8" s="111" customFormat="1" ht="20.25" customHeight="1">
      <c r="A105" s="116">
        <v>3212</v>
      </c>
      <c r="B105" s="120" t="s">
        <v>200</v>
      </c>
      <c r="C105" s="112"/>
      <c r="D105" s="112">
        <v>2760</v>
      </c>
      <c r="E105" s="112">
        <v>2760</v>
      </c>
      <c r="F105" s="112"/>
      <c r="G105" s="211" t="e">
        <f t="shared" si="4"/>
        <v>#DIV/0!</v>
      </c>
      <c r="H105" s="212">
        <v>0</v>
      </c>
    </row>
    <row r="106" spans="1:16" s="13" customFormat="1" ht="15">
      <c r="A106" s="221">
        <v>32</v>
      </c>
      <c r="B106" s="193" t="s">
        <v>11</v>
      </c>
      <c r="C106" s="171">
        <f>SUM(C107,C111,C118,C127)</f>
        <v>401977.94</v>
      </c>
      <c r="D106" s="171">
        <f>SUM(D107,D111,D118,D127)</f>
        <v>402285</v>
      </c>
      <c r="E106" s="171">
        <f>SUM(E107,E111,E118,E127)</f>
        <v>402285</v>
      </c>
      <c r="F106" s="171">
        <f>SUM(F107,F111,F118,F127)</f>
        <v>394417.15</v>
      </c>
      <c r="G106" s="215">
        <f t="shared" si="4"/>
        <v>98.11910325228295</v>
      </c>
      <c r="H106" s="216">
        <f t="shared" si="5"/>
        <v>98.04420995065688</v>
      </c>
      <c r="I106" s="12"/>
      <c r="J106" s="12"/>
      <c r="K106" s="12"/>
      <c r="L106" s="12"/>
      <c r="M106" s="12"/>
      <c r="P106" s="19"/>
    </row>
    <row r="107" spans="1:16" s="13" customFormat="1" ht="15">
      <c r="A107" s="229">
        <v>321</v>
      </c>
      <c r="B107" s="178" t="s">
        <v>12</v>
      </c>
      <c r="C107" s="230">
        <f>SUM(C108,C109,C110)</f>
        <v>86171</v>
      </c>
      <c r="D107" s="230">
        <f>SUM(D108,D109,D110)</f>
        <v>91213</v>
      </c>
      <c r="E107" s="230">
        <f>SUM(E108,E109,E110)</f>
        <v>91213</v>
      </c>
      <c r="F107" s="230">
        <f>SUM(F108,F109,F110)</f>
        <v>87730</v>
      </c>
      <c r="G107" s="240">
        <f t="shared" si="4"/>
        <v>101.80919334811016</v>
      </c>
      <c r="H107" s="241">
        <f t="shared" si="5"/>
        <v>96.18146536129719</v>
      </c>
      <c r="I107" s="12"/>
      <c r="J107" s="12"/>
      <c r="K107" s="12"/>
      <c r="L107" s="12"/>
      <c r="M107" s="12"/>
      <c r="P107" s="19"/>
    </row>
    <row r="108" spans="1:16" s="13" customFormat="1" ht="15">
      <c r="A108" s="20" t="s">
        <v>86</v>
      </c>
      <c r="B108" s="21" t="s">
        <v>87</v>
      </c>
      <c r="C108" s="22">
        <v>3850</v>
      </c>
      <c r="D108" s="22">
        <v>650</v>
      </c>
      <c r="E108" s="22">
        <v>650</v>
      </c>
      <c r="F108" s="22">
        <v>650</v>
      </c>
      <c r="G108" s="211">
        <f t="shared" si="4"/>
        <v>16.883116883116884</v>
      </c>
      <c r="H108" s="212">
        <f t="shared" si="5"/>
        <v>100</v>
      </c>
      <c r="I108" s="12"/>
      <c r="J108" s="12"/>
      <c r="K108" s="12"/>
      <c r="L108" s="12"/>
      <c r="M108" s="12"/>
      <c r="P108" s="19"/>
    </row>
    <row r="109" spans="1:16" s="13" customFormat="1" ht="30">
      <c r="A109" s="66">
        <v>3212</v>
      </c>
      <c r="B109" s="63" t="s">
        <v>192</v>
      </c>
      <c r="C109" s="64">
        <v>76496</v>
      </c>
      <c r="D109" s="64">
        <v>83000</v>
      </c>
      <c r="E109" s="64">
        <v>83000</v>
      </c>
      <c r="F109" s="64">
        <v>79517</v>
      </c>
      <c r="G109" s="211">
        <f t="shared" si="4"/>
        <v>103.94922610332567</v>
      </c>
      <c r="H109" s="212">
        <f t="shared" si="5"/>
        <v>95.80361445783132</v>
      </c>
      <c r="I109" s="12"/>
      <c r="J109" s="12"/>
      <c r="K109" s="12"/>
      <c r="L109" s="12"/>
      <c r="M109" s="12"/>
      <c r="P109" s="19"/>
    </row>
    <row r="110" spans="1:16" s="13" customFormat="1" ht="15">
      <c r="A110" s="164">
        <v>3213</v>
      </c>
      <c r="B110" s="63" t="s">
        <v>135</v>
      </c>
      <c r="C110" s="23">
        <v>5825</v>
      </c>
      <c r="D110" s="23">
        <v>7563</v>
      </c>
      <c r="E110" s="23">
        <v>7563</v>
      </c>
      <c r="F110" s="23">
        <v>7563</v>
      </c>
      <c r="G110" s="211">
        <f t="shared" si="4"/>
        <v>129.83690987124464</v>
      </c>
      <c r="H110" s="212">
        <f t="shared" si="5"/>
        <v>100</v>
      </c>
      <c r="I110" s="12"/>
      <c r="J110" s="12"/>
      <c r="K110" s="12"/>
      <c r="L110" s="12"/>
      <c r="M110" s="12"/>
      <c r="P110" s="19"/>
    </row>
    <row r="111" spans="1:16" s="13" customFormat="1" ht="15">
      <c r="A111" s="231">
        <v>322</v>
      </c>
      <c r="B111" s="232" t="s">
        <v>14</v>
      </c>
      <c r="C111" s="233">
        <f>SUM(C112:C117)</f>
        <v>166597.92</v>
      </c>
      <c r="D111" s="233">
        <f>SUM(D112:D117)</f>
        <v>147413</v>
      </c>
      <c r="E111" s="233">
        <f>SUM(E112:E117)</f>
        <v>147413</v>
      </c>
      <c r="F111" s="233">
        <f>SUM(F112:F117)</f>
        <v>147315</v>
      </c>
      <c r="G111" s="240">
        <f t="shared" si="4"/>
        <v>88.42547373940802</v>
      </c>
      <c r="H111" s="241">
        <f t="shared" si="5"/>
        <v>99.93352011016667</v>
      </c>
      <c r="I111" s="12"/>
      <c r="J111" s="12"/>
      <c r="K111" s="12"/>
      <c r="L111" s="12"/>
      <c r="M111" s="12"/>
      <c r="P111" s="19"/>
    </row>
    <row r="112" spans="1:16" s="13" customFormat="1" ht="15">
      <c r="A112" s="164">
        <v>3221</v>
      </c>
      <c r="B112" s="73" t="s">
        <v>15</v>
      </c>
      <c r="C112" s="23">
        <v>47585</v>
      </c>
      <c r="D112" s="23">
        <v>35920</v>
      </c>
      <c r="E112" s="23">
        <v>35920</v>
      </c>
      <c r="F112" s="23">
        <v>35920</v>
      </c>
      <c r="G112" s="211">
        <f t="shared" si="4"/>
        <v>75.48597247031627</v>
      </c>
      <c r="H112" s="212">
        <f t="shared" si="5"/>
        <v>100</v>
      </c>
      <c r="I112" s="12"/>
      <c r="J112" s="12"/>
      <c r="K112" s="12"/>
      <c r="L112" s="12"/>
      <c r="M112" s="12"/>
      <c r="P112" s="19"/>
    </row>
    <row r="113" spans="1:16" s="13" customFormat="1" ht="15">
      <c r="A113" s="164">
        <v>3222</v>
      </c>
      <c r="B113" s="73" t="s">
        <v>137</v>
      </c>
      <c r="C113" s="23">
        <v>27961</v>
      </c>
      <c r="D113" s="23">
        <v>30331</v>
      </c>
      <c r="E113" s="23">
        <v>30331</v>
      </c>
      <c r="F113" s="23">
        <v>30331</v>
      </c>
      <c r="G113" s="211">
        <f t="shared" si="4"/>
        <v>108.4760916991524</v>
      </c>
      <c r="H113" s="212">
        <f t="shared" si="5"/>
        <v>100</v>
      </c>
      <c r="I113" s="12"/>
      <c r="J113" s="12"/>
      <c r="K113" s="12"/>
      <c r="L113" s="12"/>
      <c r="M113" s="12"/>
      <c r="P113" s="19"/>
    </row>
    <row r="114" spans="1:16" s="13" customFormat="1" ht="15">
      <c r="A114" s="164">
        <v>3223</v>
      </c>
      <c r="B114" s="73" t="s">
        <v>91</v>
      </c>
      <c r="C114" s="23">
        <v>55879.88</v>
      </c>
      <c r="D114" s="23">
        <v>59067</v>
      </c>
      <c r="E114" s="23">
        <v>59067</v>
      </c>
      <c r="F114" s="23">
        <v>59067</v>
      </c>
      <c r="G114" s="211">
        <f t="shared" si="4"/>
        <v>105.70351976417989</v>
      </c>
      <c r="H114" s="212">
        <f t="shared" si="5"/>
        <v>100</v>
      </c>
      <c r="I114" s="12"/>
      <c r="J114" s="12"/>
      <c r="K114" s="12"/>
      <c r="L114" s="12"/>
      <c r="M114" s="12"/>
      <c r="P114" s="19"/>
    </row>
    <row r="115" spans="1:16" s="13" customFormat="1" ht="30">
      <c r="A115" s="164">
        <v>3224</v>
      </c>
      <c r="B115" s="73" t="s">
        <v>162</v>
      </c>
      <c r="C115" s="23">
        <v>25044.19</v>
      </c>
      <c r="D115" s="23">
        <v>10129</v>
      </c>
      <c r="E115" s="23">
        <v>10129</v>
      </c>
      <c r="F115" s="23">
        <v>10129</v>
      </c>
      <c r="G115" s="211">
        <f t="shared" si="4"/>
        <v>40.44451028362267</v>
      </c>
      <c r="H115" s="212">
        <f t="shared" si="5"/>
        <v>100</v>
      </c>
      <c r="I115" s="12"/>
      <c r="J115" s="12"/>
      <c r="K115" s="12"/>
      <c r="L115" s="12"/>
      <c r="M115" s="12"/>
      <c r="P115" s="19"/>
    </row>
    <row r="116" spans="1:16" s="13" customFormat="1" ht="15">
      <c r="A116" s="164">
        <v>3225</v>
      </c>
      <c r="B116" s="73" t="s">
        <v>163</v>
      </c>
      <c r="C116" s="23">
        <v>8020</v>
      </c>
      <c r="D116" s="23">
        <v>9966</v>
      </c>
      <c r="E116" s="23">
        <v>9966</v>
      </c>
      <c r="F116" s="23">
        <v>9966</v>
      </c>
      <c r="G116" s="211">
        <f t="shared" si="4"/>
        <v>124.2643391521197</v>
      </c>
      <c r="H116" s="212">
        <f t="shared" si="5"/>
        <v>100</v>
      </c>
      <c r="I116" s="12"/>
      <c r="J116" s="12"/>
      <c r="K116" s="12"/>
      <c r="L116" s="12"/>
      <c r="M116" s="12"/>
      <c r="P116" s="19"/>
    </row>
    <row r="117" spans="1:16" s="13" customFormat="1" ht="15">
      <c r="A117" s="164">
        <v>3227</v>
      </c>
      <c r="B117" s="73" t="s">
        <v>139</v>
      </c>
      <c r="C117" s="23">
        <v>2107.85</v>
      </c>
      <c r="D117" s="23">
        <v>2000</v>
      </c>
      <c r="E117" s="23">
        <v>2000</v>
      </c>
      <c r="F117" s="23">
        <v>1902</v>
      </c>
      <c r="G117" s="211">
        <f t="shared" si="4"/>
        <v>90.2341248191285</v>
      </c>
      <c r="H117" s="212">
        <f t="shared" si="5"/>
        <v>95.1</v>
      </c>
      <c r="I117" s="12"/>
      <c r="J117" s="12"/>
      <c r="K117" s="12"/>
      <c r="L117" s="12"/>
      <c r="M117" s="12"/>
      <c r="P117" s="19"/>
    </row>
    <row r="118" spans="1:16" s="13" customFormat="1" ht="15">
      <c r="A118" s="231">
        <v>323</v>
      </c>
      <c r="B118" s="232" t="s">
        <v>16</v>
      </c>
      <c r="C118" s="233">
        <f>SUM(C119:C126)</f>
        <v>142185.02</v>
      </c>
      <c r="D118" s="233">
        <f>SUM(D119:D126)</f>
        <v>154061</v>
      </c>
      <c r="E118" s="233">
        <f>SUM(E119:E126)</f>
        <v>154061</v>
      </c>
      <c r="F118" s="233">
        <f>SUM(F119:F126)</f>
        <v>154061.15</v>
      </c>
      <c r="G118" s="240">
        <f t="shared" si="4"/>
        <v>108.35258876075693</v>
      </c>
      <c r="H118" s="241">
        <f t="shared" si="5"/>
        <v>100.00009736403112</v>
      </c>
      <c r="I118" s="12"/>
      <c r="J118" s="12"/>
      <c r="K118" s="12"/>
      <c r="L118" s="12"/>
      <c r="M118" s="12"/>
      <c r="P118" s="19"/>
    </row>
    <row r="119" spans="1:16" s="13" customFormat="1" ht="15">
      <c r="A119" s="164">
        <v>3231</v>
      </c>
      <c r="B119" s="73" t="s">
        <v>164</v>
      </c>
      <c r="C119" s="23">
        <v>16008.59</v>
      </c>
      <c r="D119" s="23">
        <v>18690</v>
      </c>
      <c r="E119" s="23">
        <v>18690</v>
      </c>
      <c r="F119" s="23">
        <v>18690</v>
      </c>
      <c r="G119" s="211">
        <f t="shared" si="4"/>
        <v>116.74981994041948</v>
      </c>
      <c r="H119" s="212">
        <f t="shared" si="5"/>
        <v>100</v>
      </c>
      <c r="I119" s="12"/>
      <c r="J119" s="12"/>
      <c r="K119" s="12"/>
      <c r="L119" s="12"/>
      <c r="M119" s="12"/>
      <c r="P119" s="19"/>
    </row>
    <row r="120" spans="1:16" s="13" customFormat="1" ht="15">
      <c r="A120" s="164">
        <v>3232</v>
      </c>
      <c r="B120" s="73" t="s">
        <v>98</v>
      </c>
      <c r="C120" s="23">
        <v>17691.03</v>
      </c>
      <c r="D120" s="23">
        <v>22141</v>
      </c>
      <c r="E120" s="23">
        <v>22141</v>
      </c>
      <c r="F120" s="23">
        <v>22141</v>
      </c>
      <c r="G120" s="211">
        <f t="shared" si="4"/>
        <v>125.1538208911522</v>
      </c>
      <c r="H120" s="212">
        <f t="shared" si="5"/>
        <v>100</v>
      </c>
      <c r="I120" s="12"/>
      <c r="J120" s="12"/>
      <c r="K120" s="12"/>
      <c r="L120" s="12"/>
      <c r="M120" s="12"/>
      <c r="P120" s="19"/>
    </row>
    <row r="121" spans="1:16" s="13" customFormat="1" ht="15">
      <c r="A121" s="164">
        <v>3233</v>
      </c>
      <c r="B121" s="73" t="s">
        <v>189</v>
      </c>
      <c r="C121" s="23">
        <v>1176</v>
      </c>
      <c r="D121" s="23">
        <v>0</v>
      </c>
      <c r="E121" s="23">
        <v>0</v>
      </c>
      <c r="F121" s="23">
        <v>0</v>
      </c>
      <c r="G121" s="211">
        <f t="shared" si="4"/>
        <v>0</v>
      </c>
      <c r="H121" s="212">
        <v>0</v>
      </c>
      <c r="I121" s="12"/>
      <c r="J121" s="12"/>
      <c r="K121" s="12"/>
      <c r="L121" s="12"/>
      <c r="M121" s="12"/>
      <c r="P121" s="19"/>
    </row>
    <row r="122" spans="1:16" s="13" customFormat="1" ht="15">
      <c r="A122" s="164">
        <v>3234</v>
      </c>
      <c r="B122" s="73" t="s">
        <v>100</v>
      </c>
      <c r="C122" s="23">
        <v>63841.61</v>
      </c>
      <c r="D122" s="23">
        <v>81909</v>
      </c>
      <c r="E122" s="23">
        <v>81909</v>
      </c>
      <c r="F122" s="23">
        <v>81909.15</v>
      </c>
      <c r="G122" s="211">
        <f t="shared" si="4"/>
        <v>128.30057074061884</v>
      </c>
      <c r="H122" s="212">
        <f t="shared" si="5"/>
        <v>100.00018313005896</v>
      </c>
      <c r="I122" s="12"/>
      <c r="J122" s="12"/>
      <c r="K122" s="12"/>
      <c r="L122" s="12"/>
      <c r="M122" s="12"/>
      <c r="P122" s="19"/>
    </row>
    <row r="123" spans="1:16" s="13" customFormat="1" ht="15">
      <c r="A123" s="164">
        <v>3236</v>
      </c>
      <c r="B123" s="73" t="s">
        <v>140</v>
      </c>
      <c r="C123" s="23">
        <v>6000</v>
      </c>
      <c r="D123" s="23">
        <v>6000</v>
      </c>
      <c r="E123" s="23">
        <v>6000</v>
      </c>
      <c r="F123" s="23">
        <v>6000</v>
      </c>
      <c r="G123" s="211">
        <f t="shared" si="4"/>
        <v>100</v>
      </c>
      <c r="H123" s="212">
        <f t="shared" si="5"/>
        <v>100</v>
      </c>
      <c r="I123" s="12"/>
      <c r="J123" s="12"/>
      <c r="K123" s="12"/>
      <c r="L123" s="12"/>
      <c r="M123" s="12"/>
      <c r="P123" s="19"/>
    </row>
    <row r="124" spans="1:16" s="13" customFormat="1" ht="15">
      <c r="A124" s="164">
        <v>3237</v>
      </c>
      <c r="B124" s="73" t="s">
        <v>141</v>
      </c>
      <c r="C124" s="23">
        <v>375</v>
      </c>
      <c r="D124" s="23">
        <v>0</v>
      </c>
      <c r="E124" s="23">
        <v>0</v>
      </c>
      <c r="F124" s="23">
        <v>0</v>
      </c>
      <c r="G124" s="211">
        <f t="shared" si="4"/>
        <v>0</v>
      </c>
      <c r="H124" s="212" t="e">
        <f t="shared" si="5"/>
        <v>#DIV/0!</v>
      </c>
      <c r="I124" s="12"/>
      <c r="J124" s="12"/>
      <c r="K124" s="12"/>
      <c r="L124" s="12"/>
      <c r="M124" s="12"/>
      <c r="P124" s="19"/>
    </row>
    <row r="125" spans="1:16" s="13" customFormat="1" ht="15">
      <c r="A125" s="164">
        <v>3238</v>
      </c>
      <c r="B125" s="73" t="s">
        <v>102</v>
      </c>
      <c r="C125" s="23">
        <v>28965.29</v>
      </c>
      <c r="D125" s="23">
        <v>16868</v>
      </c>
      <c r="E125" s="23">
        <v>16868</v>
      </c>
      <c r="F125" s="23">
        <v>16868</v>
      </c>
      <c r="G125" s="211">
        <f t="shared" si="4"/>
        <v>58.23521877391872</v>
      </c>
      <c r="H125" s="212">
        <f t="shared" si="5"/>
        <v>100</v>
      </c>
      <c r="I125" s="12"/>
      <c r="J125" s="12"/>
      <c r="K125" s="12"/>
      <c r="L125" s="12"/>
      <c r="M125" s="12"/>
      <c r="P125" s="19"/>
    </row>
    <row r="126" spans="1:16" s="13" customFormat="1" ht="15">
      <c r="A126" s="164">
        <v>3239</v>
      </c>
      <c r="B126" s="73" t="s">
        <v>17</v>
      </c>
      <c r="C126" s="23">
        <v>8127.5</v>
      </c>
      <c r="D126" s="23">
        <v>8453</v>
      </c>
      <c r="E126" s="23">
        <v>8453</v>
      </c>
      <c r="F126" s="23">
        <v>8453</v>
      </c>
      <c r="G126" s="211">
        <f t="shared" si="4"/>
        <v>104.00492156259614</v>
      </c>
      <c r="H126" s="212">
        <f t="shared" si="5"/>
        <v>100</v>
      </c>
      <c r="I126" s="12"/>
      <c r="J126" s="12"/>
      <c r="K126" s="12"/>
      <c r="L126" s="12"/>
      <c r="M126" s="12"/>
      <c r="P126" s="19"/>
    </row>
    <row r="127" spans="1:16" s="13" customFormat="1" ht="15">
      <c r="A127" s="231">
        <v>329</v>
      </c>
      <c r="B127" s="232" t="s">
        <v>18</v>
      </c>
      <c r="C127" s="233">
        <f>SUM(C128:C131)</f>
        <v>7024</v>
      </c>
      <c r="D127" s="233">
        <f>SUM(D128:D131)</f>
        <v>9598</v>
      </c>
      <c r="E127" s="233">
        <f>SUM(E128:E131)</f>
        <v>9598</v>
      </c>
      <c r="F127" s="233">
        <f>SUM(F128:F131)</f>
        <v>5311</v>
      </c>
      <c r="G127" s="240">
        <f t="shared" si="4"/>
        <v>75.6121867881549</v>
      </c>
      <c r="H127" s="241">
        <f t="shared" si="5"/>
        <v>55.33444467597416</v>
      </c>
      <c r="I127" s="12"/>
      <c r="J127" s="12"/>
      <c r="K127" s="12"/>
      <c r="L127" s="12"/>
      <c r="M127" s="12"/>
      <c r="P127" s="19"/>
    </row>
    <row r="128" spans="1:16" s="13" customFormat="1" ht="15">
      <c r="A128" s="164">
        <v>3293</v>
      </c>
      <c r="B128" s="73" t="s">
        <v>107</v>
      </c>
      <c r="C128" s="169">
        <v>2715</v>
      </c>
      <c r="D128" s="23">
        <v>2000</v>
      </c>
      <c r="E128" s="23">
        <v>2000</v>
      </c>
      <c r="F128" s="23">
        <v>1948</v>
      </c>
      <c r="G128" s="211">
        <f t="shared" si="4"/>
        <v>71.74953959484345</v>
      </c>
      <c r="H128" s="212">
        <f t="shared" si="5"/>
        <v>97.39999999999999</v>
      </c>
      <c r="I128" s="12"/>
      <c r="J128" s="12"/>
      <c r="K128" s="12"/>
      <c r="L128" s="12"/>
      <c r="M128" s="12"/>
      <c r="P128" s="19"/>
    </row>
    <row r="129" spans="1:16" s="13" customFormat="1" ht="15">
      <c r="A129" s="164">
        <v>3294</v>
      </c>
      <c r="B129" s="73" t="s">
        <v>142</v>
      </c>
      <c r="C129" s="169">
        <v>1150</v>
      </c>
      <c r="D129" s="23">
        <v>1250</v>
      </c>
      <c r="E129" s="23">
        <v>1250</v>
      </c>
      <c r="F129" s="23">
        <v>1250</v>
      </c>
      <c r="G129" s="211">
        <f t="shared" si="4"/>
        <v>108.69565217391303</v>
      </c>
      <c r="H129" s="212">
        <f t="shared" si="5"/>
        <v>100</v>
      </c>
      <c r="I129" s="12"/>
      <c r="J129" s="12"/>
      <c r="K129" s="12"/>
      <c r="L129" s="12"/>
      <c r="M129" s="12"/>
      <c r="P129" s="19"/>
    </row>
    <row r="130" spans="1:16" s="13" customFormat="1" ht="15">
      <c r="A130" s="164">
        <v>3291</v>
      </c>
      <c r="B130" s="73" t="s">
        <v>198</v>
      </c>
      <c r="C130" s="169">
        <v>10</v>
      </c>
      <c r="D130" s="23">
        <v>3348</v>
      </c>
      <c r="E130" s="23">
        <v>3348</v>
      </c>
      <c r="F130" s="23">
        <v>0</v>
      </c>
      <c r="G130" s="211">
        <f t="shared" si="4"/>
        <v>0</v>
      </c>
      <c r="H130" s="212">
        <f t="shared" si="5"/>
        <v>0</v>
      </c>
      <c r="I130" s="12"/>
      <c r="J130" s="12"/>
      <c r="K130" s="12"/>
      <c r="L130" s="12"/>
      <c r="M130" s="12"/>
      <c r="P130" s="19"/>
    </row>
    <row r="131" spans="1:16" s="13" customFormat="1" ht="15">
      <c r="A131" s="164">
        <v>3299</v>
      </c>
      <c r="B131" s="73" t="s">
        <v>18</v>
      </c>
      <c r="C131" s="169">
        <v>3149</v>
      </c>
      <c r="D131" s="23">
        <v>3000</v>
      </c>
      <c r="E131" s="23">
        <v>3000</v>
      </c>
      <c r="F131" s="23">
        <v>2113</v>
      </c>
      <c r="G131" s="211">
        <f t="shared" si="4"/>
        <v>67.10066687837408</v>
      </c>
      <c r="H131" s="212">
        <f t="shared" si="5"/>
        <v>70.43333333333334</v>
      </c>
      <c r="I131" s="12"/>
      <c r="J131" s="12"/>
      <c r="K131" s="12"/>
      <c r="L131" s="12"/>
      <c r="M131" s="12"/>
      <c r="P131" s="19"/>
    </row>
    <row r="132" spans="1:16" s="13" customFormat="1" ht="15">
      <c r="A132" s="225">
        <v>34</v>
      </c>
      <c r="B132" s="226" t="s">
        <v>19</v>
      </c>
      <c r="C132" s="227">
        <f>SUM(C133)</f>
        <v>840</v>
      </c>
      <c r="D132" s="227">
        <f>SUM(D133)</f>
        <v>1000</v>
      </c>
      <c r="E132" s="227">
        <f>SUM(E133)</f>
        <v>1000</v>
      </c>
      <c r="F132" s="227">
        <f>SUM(F133)</f>
        <v>811</v>
      </c>
      <c r="G132" s="215">
        <f t="shared" si="4"/>
        <v>96.54761904761905</v>
      </c>
      <c r="H132" s="216">
        <f t="shared" si="5"/>
        <v>81.10000000000001</v>
      </c>
      <c r="I132" s="12"/>
      <c r="J132" s="12"/>
      <c r="K132" s="12"/>
      <c r="L132" s="12"/>
      <c r="M132" s="12"/>
      <c r="P132" s="19"/>
    </row>
    <row r="133" spans="1:16" s="13" customFormat="1" ht="15">
      <c r="A133" s="231">
        <v>343</v>
      </c>
      <c r="B133" s="232" t="s">
        <v>20</v>
      </c>
      <c r="C133" s="233">
        <f>SUM(C134,C135)</f>
        <v>840</v>
      </c>
      <c r="D133" s="233">
        <f>SUM(D134,D135)</f>
        <v>1000</v>
      </c>
      <c r="E133" s="233">
        <f>SUM(E134,E135)</f>
        <v>1000</v>
      </c>
      <c r="F133" s="233">
        <f>SUM(F134,F135)</f>
        <v>811</v>
      </c>
      <c r="G133" s="240">
        <f t="shared" si="4"/>
        <v>96.54761904761905</v>
      </c>
      <c r="H133" s="241">
        <f t="shared" si="5"/>
        <v>81.10000000000001</v>
      </c>
      <c r="I133" s="12"/>
      <c r="J133" s="12"/>
      <c r="K133" s="12"/>
      <c r="L133" s="12"/>
      <c r="M133" s="12"/>
      <c r="P133" s="19"/>
    </row>
    <row r="134" spans="1:16" s="13" customFormat="1" ht="15">
      <c r="A134" s="164">
        <v>3431</v>
      </c>
      <c r="B134" s="73" t="s">
        <v>111</v>
      </c>
      <c r="C134" s="169">
        <v>840</v>
      </c>
      <c r="D134" s="23">
        <v>1000</v>
      </c>
      <c r="E134" s="23">
        <v>1000</v>
      </c>
      <c r="F134" s="23">
        <v>811</v>
      </c>
      <c r="G134" s="211">
        <f t="shared" si="4"/>
        <v>96.54761904761905</v>
      </c>
      <c r="H134" s="212">
        <f t="shared" si="5"/>
        <v>81.10000000000001</v>
      </c>
      <c r="I134" s="12"/>
      <c r="J134" s="12"/>
      <c r="K134" s="12"/>
      <c r="L134" s="12"/>
      <c r="M134" s="12"/>
      <c r="P134" s="19"/>
    </row>
    <row r="135" spans="1:16" s="13" customFormat="1" ht="15">
      <c r="A135" s="164">
        <v>3433</v>
      </c>
      <c r="B135" s="73" t="s">
        <v>149</v>
      </c>
      <c r="C135" s="169"/>
      <c r="D135" s="23"/>
      <c r="E135" s="23"/>
      <c r="F135" s="23"/>
      <c r="G135" s="211">
        <v>0</v>
      </c>
      <c r="H135" s="212">
        <v>0</v>
      </c>
      <c r="I135" s="12"/>
      <c r="J135" s="12"/>
      <c r="K135" s="12"/>
      <c r="L135" s="12"/>
      <c r="M135" s="12"/>
      <c r="P135" s="19"/>
    </row>
    <row r="136" spans="1:16" s="13" customFormat="1" ht="15">
      <c r="A136" s="225">
        <v>42</v>
      </c>
      <c r="B136" s="226" t="s">
        <v>166</v>
      </c>
      <c r="C136" s="227">
        <f>SUM(C137)</f>
        <v>0</v>
      </c>
      <c r="D136" s="227">
        <f aca="true" t="shared" si="6" ref="D136:F137">SUM(D137)</f>
        <v>26797</v>
      </c>
      <c r="E136" s="227">
        <f t="shared" si="6"/>
        <v>26797</v>
      </c>
      <c r="F136" s="227">
        <f t="shared" si="6"/>
        <v>26797</v>
      </c>
      <c r="G136" s="215">
        <v>0</v>
      </c>
      <c r="H136" s="216">
        <v>0</v>
      </c>
      <c r="I136" s="12"/>
      <c r="J136" s="12"/>
      <c r="K136" s="12"/>
      <c r="L136" s="12"/>
      <c r="M136" s="12"/>
      <c r="P136" s="19"/>
    </row>
    <row r="137" spans="1:16" s="13" customFormat="1" ht="15">
      <c r="A137" s="231">
        <v>422</v>
      </c>
      <c r="B137" s="232" t="s">
        <v>21</v>
      </c>
      <c r="C137" s="233">
        <f>SUM(C138)</f>
        <v>0</v>
      </c>
      <c r="D137" s="233">
        <f t="shared" si="6"/>
        <v>26797</v>
      </c>
      <c r="E137" s="233">
        <f t="shared" si="6"/>
        <v>26797</v>
      </c>
      <c r="F137" s="233">
        <f t="shared" si="6"/>
        <v>26797</v>
      </c>
      <c r="G137" s="240">
        <v>0</v>
      </c>
      <c r="H137" s="241">
        <v>0</v>
      </c>
      <c r="I137" s="12"/>
      <c r="J137" s="12"/>
      <c r="K137" s="12"/>
      <c r="L137" s="12"/>
      <c r="M137" s="12"/>
      <c r="P137" s="19"/>
    </row>
    <row r="138" spans="1:16" s="13" customFormat="1" ht="15">
      <c r="A138" s="164">
        <v>4221</v>
      </c>
      <c r="B138" s="73" t="s">
        <v>191</v>
      </c>
      <c r="C138" s="169"/>
      <c r="D138" s="23">
        <v>26797</v>
      </c>
      <c r="E138" s="23">
        <v>26797</v>
      </c>
      <c r="F138" s="23">
        <v>26797</v>
      </c>
      <c r="G138" s="211">
        <v>0</v>
      </c>
      <c r="H138" s="212">
        <v>0</v>
      </c>
      <c r="I138" s="12"/>
      <c r="J138" s="12"/>
      <c r="K138" s="12"/>
      <c r="L138" s="12"/>
      <c r="M138" s="12"/>
      <c r="P138" s="19"/>
    </row>
    <row r="139" spans="1:16" s="13" customFormat="1" ht="15">
      <c r="A139" s="345" t="s">
        <v>6</v>
      </c>
      <c r="B139" s="346"/>
      <c r="C139" s="200">
        <f>SUM(C98,C106,C132,C136)</f>
        <v>544777.94</v>
      </c>
      <c r="D139" s="200">
        <f>SUM(D98,D106,D132,D136)</f>
        <v>500774</v>
      </c>
      <c r="E139" s="200">
        <f>SUM(E98,E106,E132,E136)</f>
        <v>500774</v>
      </c>
      <c r="F139" s="200">
        <f>SUM(F98,F106,F132,F136)</f>
        <v>469533.15</v>
      </c>
      <c r="G139" s="215">
        <f t="shared" si="4"/>
        <v>86.1879888161404</v>
      </c>
      <c r="H139" s="216">
        <f t="shared" si="5"/>
        <v>93.76148721778686</v>
      </c>
      <c r="I139" s="12"/>
      <c r="J139" s="12"/>
      <c r="K139" s="12"/>
      <c r="L139" s="12"/>
      <c r="M139" s="12"/>
      <c r="P139" s="19"/>
    </row>
    <row r="140" spans="1:16" s="13" customFormat="1" ht="15">
      <c r="A140" s="11"/>
      <c r="B140" s="11"/>
      <c r="C140" s="11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P140" s="19"/>
    </row>
    <row r="141" spans="1:16" s="13" customFormat="1" ht="15" customHeight="1">
      <c r="A141" s="234" t="s">
        <v>83</v>
      </c>
      <c r="B141" s="235"/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P141" s="19"/>
    </row>
    <row r="142" spans="1:16" s="13" customFormat="1" ht="35.25" customHeight="1">
      <c r="A142" s="330" t="s">
        <v>78</v>
      </c>
      <c r="B142" s="332" t="s">
        <v>3</v>
      </c>
      <c r="C142" s="332" t="s">
        <v>183</v>
      </c>
      <c r="D142" s="334" t="s">
        <v>194</v>
      </c>
      <c r="E142" s="334" t="s">
        <v>195</v>
      </c>
      <c r="F142" s="334" t="s">
        <v>196</v>
      </c>
      <c r="G142" s="334" t="s">
        <v>75</v>
      </c>
      <c r="H142" s="334" t="s">
        <v>75</v>
      </c>
      <c r="I142" s="12"/>
      <c r="J142" s="12"/>
      <c r="K142" s="12"/>
      <c r="L142" s="12"/>
      <c r="M142" s="12"/>
      <c r="P142" s="19"/>
    </row>
    <row r="143" spans="1:16" s="13" customFormat="1" ht="15">
      <c r="A143" s="331"/>
      <c r="B143" s="333"/>
      <c r="C143" s="333"/>
      <c r="D143" s="335"/>
      <c r="E143" s="335"/>
      <c r="F143" s="335"/>
      <c r="G143" s="335"/>
      <c r="H143" s="335"/>
      <c r="I143" s="12"/>
      <c r="J143" s="12"/>
      <c r="K143" s="12"/>
      <c r="L143" s="12"/>
      <c r="M143" s="12"/>
      <c r="P143" s="19"/>
    </row>
    <row r="144" spans="1:16" s="13" customFormat="1" ht="15">
      <c r="A144" s="337">
        <v>1</v>
      </c>
      <c r="B144" s="337"/>
      <c r="C144" s="74">
        <v>2</v>
      </c>
      <c r="D144" s="75">
        <v>3</v>
      </c>
      <c r="E144" s="75">
        <v>4</v>
      </c>
      <c r="F144" s="75">
        <v>5</v>
      </c>
      <c r="G144" s="75" t="s">
        <v>76</v>
      </c>
      <c r="H144" s="75" t="s">
        <v>77</v>
      </c>
      <c r="I144" s="12"/>
      <c r="J144" s="12"/>
      <c r="K144" s="12"/>
      <c r="L144" s="12"/>
      <c r="M144" s="12"/>
      <c r="P144" s="19"/>
    </row>
    <row r="145" spans="1:16" s="13" customFormat="1" ht="15">
      <c r="A145" s="242">
        <v>31</v>
      </c>
      <c r="B145" s="191" t="s">
        <v>7</v>
      </c>
      <c r="C145" s="243">
        <f aca="true" t="shared" si="7" ref="C145:F146">SUM(C146)</f>
        <v>0</v>
      </c>
      <c r="D145" s="243">
        <f t="shared" si="7"/>
        <v>0</v>
      </c>
      <c r="E145" s="243">
        <f t="shared" si="7"/>
        <v>0</v>
      </c>
      <c r="F145" s="243">
        <f t="shared" si="7"/>
        <v>0</v>
      </c>
      <c r="G145" s="215" t="e">
        <f>F145/C145*100</f>
        <v>#DIV/0!</v>
      </c>
      <c r="H145" s="216" t="e">
        <f>F145/E145*100</f>
        <v>#DIV/0!</v>
      </c>
      <c r="I145" s="12"/>
      <c r="J145" s="12"/>
      <c r="K145" s="12"/>
      <c r="L145" s="12"/>
      <c r="M145" s="12"/>
      <c r="P145" s="19"/>
    </row>
    <row r="146" spans="1:16" s="13" customFormat="1" ht="15">
      <c r="A146" s="246">
        <v>311</v>
      </c>
      <c r="B146" s="178" t="s">
        <v>8</v>
      </c>
      <c r="C146" s="247">
        <f t="shared" si="7"/>
        <v>0</v>
      </c>
      <c r="D146" s="247">
        <f t="shared" si="7"/>
        <v>0</v>
      </c>
      <c r="E146" s="247">
        <f t="shared" si="7"/>
        <v>0</v>
      </c>
      <c r="F146" s="247">
        <f t="shared" si="7"/>
        <v>0</v>
      </c>
      <c r="G146" s="240" t="e">
        <f aca="true" t="shared" si="8" ref="G146:G181">F146/C146*100</f>
        <v>#DIV/0!</v>
      </c>
      <c r="H146" s="241" t="e">
        <f aca="true" t="shared" si="9" ref="H146:H181">F146/E146*100</f>
        <v>#DIV/0!</v>
      </c>
      <c r="I146" s="12"/>
      <c r="J146" s="12"/>
      <c r="K146" s="12"/>
      <c r="L146" s="12"/>
      <c r="M146" s="12"/>
      <c r="P146" s="19"/>
    </row>
    <row r="147" spans="1:16" s="13" customFormat="1" ht="15">
      <c r="A147" s="20">
        <v>3111</v>
      </c>
      <c r="B147" s="21" t="s">
        <v>84</v>
      </c>
      <c r="C147" s="85"/>
      <c r="D147" s="22"/>
      <c r="E147" s="22"/>
      <c r="F147" s="22"/>
      <c r="G147" s="211" t="e">
        <f t="shared" si="8"/>
        <v>#DIV/0!</v>
      </c>
      <c r="H147" s="212" t="e">
        <f t="shared" si="9"/>
        <v>#DIV/0!</v>
      </c>
      <c r="I147" s="12"/>
      <c r="J147" s="12"/>
      <c r="K147" s="12"/>
      <c r="L147" s="12"/>
      <c r="M147" s="12"/>
      <c r="P147" s="19"/>
    </row>
    <row r="148" spans="1:16" s="13" customFormat="1" ht="15">
      <c r="A148" s="221">
        <v>32</v>
      </c>
      <c r="B148" s="193" t="s">
        <v>11</v>
      </c>
      <c r="C148" s="244">
        <f>SUM(C149,C152,C157,C161)</f>
        <v>1049</v>
      </c>
      <c r="D148" s="244">
        <f>SUM(D149,D152,D157,D161)</f>
        <v>5000</v>
      </c>
      <c r="E148" s="244">
        <f>SUM(E149,E152,E157,E161)</f>
        <v>5000</v>
      </c>
      <c r="F148" s="244">
        <f>SUM(F149,F152,F157,F161)</f>
        <v>1448</v>
      </c>
      <c r="G148" s="215">
        <f t="shared" si="8"/>
        <v>138.03622497616777</v>
      </c>
      <c r="H148" s="216">
        <f t="shared" si="9"/>
        <v>28.96</v>
      </c>
      <c r="I148" s="12"/>
      <c r="J148" s="12"/>
      <c r="K148" s="12"/>
      <c r="L148" s="12"/>
      <c r="M148" s="12"/>
      <c r="P148" s="19"/>
    </row>
    <row r="149" spans="1:16" s="13" customFormat="1" ht="15">
      <c r="A149" s="229">
        <v>321</v>
      </c>
      <c r="B149" s="178" t="s">
        <v>12</v>
      </c>
      <c r="C149" s="247">
        <f>SUM(C150:C151)</f>
        <v>200</v>
      </c>
      <c r="D149" s="247">
        <f>SUM(D150:D151)</f>
        <v>1500</v>
      </c>
      <c r="E149" s="247">
        <f>SUM(E150:E151)</f>
        <v>1500</v>
      </c>
      <c r="F149" s="247">
        <f>SUM(F150:F151)</f>
        <v>0</v>
      </c>
      <c r="G149" s="240">
        <f t="shared" si="8"/>
        <v>0</v>
      </c>
      <c r="H149" s="241">
        <f t="shared" si="9"/>
        <v>0</v>
      </c>
      <c r="I149" s="12"/>
      <c r="J149" s="12"/>
      <c r="K149" s="12"/>
      <c r="L149" s="12"/>
      <c r="M149" s="12"/>
      <c r="P149" s="19"/>
    </row>
    <row r="150" spans="1:16" s="13" customFormat="1" ht="15">
      <c r="A150" s="32">
        <v>3211</v>
      </c>
      <c r="B150" s="33" t="s">
        <v>87</v>
      </c>
      <c r="C150" s="93">
        <v>200</v>
      </c>
      <c r="D150" s="34">
        <v>800</v>
      </c>
      <c r="E150" s="34">
        <v>800</v>
      </c>
      <c r="F150" s="34">
        <v>0</v>
      </c>
      <c r="G150" s="211">
        <f t="shared" si="8"/>
        <v>0</v>
      </c>
      <c r="H150" s="212">
        <f t="shared" si="9"/>
        <v>0</v>
      </c>
      <c r="I150" s="12"/>
      <c r="J150" s="12"/>
      <c r="K150" s="12"/>
      <c r="L150" s="12"/>
      <c r="M150" s="12"/>
      <c r="P150" s="19"/>
    </row>
    <row r="151" spans="1:16" s="13" customFormat="1" ht="15">
      <c r="A151" s="32">
        <v>3213</v>
      </c>
      <c r="B151" s="33" t="s">
        <v>135</v>
      </c>
      <c r="C151" s="93"/>
      <c r="D151" s="34">
        <v>700</v>
      </c>
      <c r="E151" s="34">
        <v>700</v>
      </c>
      <c r="F151" s="34"/>
      <c r="G151" s="211" t="e">
        <f t="shared" si="8"/>
        <v>#DIV/0!</v>
      </c>
      <c r="H151" s="212">
        <f t="shared" si="9"/>
        <v>0</v>
      </c>
      <c r="I151" s="12"/>
      <c r="J151" s="12"/>
      <c r="K151" s="12"/>
      <c r="L151" s="12"/>
      <c r="M151" s="12"/>
      <c r="P151" s="19"/>
    </row>
    <row r="152" spans="1:13" s="43" customFormat="1" ht="15">
      <c r="A152" s="229">
        <v>322</v>
      </c>
      <c r="B152" s="178" t="s">
        <v>14</v>
      </c>
      <c r="C152" s="247">
        <f>SUM(C153:C156)</f>
        <v>390</v>
      </c>
      <c r="D152" s="247">
        <f>SUM(D153:D156)</f>
        <v>3500</v>
      </c>
      <c r="E152" s="247">
        <f>SUM(E153:E156)</f>
        <v>3500</v>
      </c>
      <c r="F152" s="247">
        <f>SUM(F153:F156)</f>
        <v>1448</v>
      </c>
      <c r="G152" s="240">
        <f t="shared" si="8"/>
        <v>371.28205128205127</v>
      </c>
      <c r="H152" s="241">
        <f t="shared" si="9"/>
        <v>41.37142857142857</v>
      </c>
      <c r="I152" s="23"/>
      <c r="J152" s="23"/>
      <c r="K152" s="23"/>
      <c r="L152" s="23"/>
      <c r="M152" s="23"/>
    </row>
    <row r="153" spans="1:13" s="43" customFormat="1" ht="15">
      <c r="A153" s="20" t="s">
        <v>89</v>
      </c>
      <c r="B153" s="21" t="s">
        <v>15</v>
      </c>
      <c r="C153" s="126">
        <v>390</v>
      </c>
      <c r="D153" s="67">
        <v>3500</v>
      </c>
      <c r="E153" s="67">
        <v>3500</v>
      </c>
      <c r="F153" s="124">
        <v>1448</v>
      </c>
      <c r="G153" s="211">
        <f t="shared" si="8"/>
        <v>371.28205128205127</v>
      </c>
      <c r="H153" s="212">
        <f t="shared" si="9"/>
        <v>41.37142857142857</v>
      </c>
      <c r="I153" s="23"/>
      <c r="J153" s="23"/>
      <c r="K153" s="23"/>
      <c r="L153" s="23"/>
      <c r="M153" s="23"/>
    </row>
    <row r="154" spans="1:13" s="43" customFormat="1" ht="15">
      <c r="A154" s="20">
        <v>3222</v>
      </c>
      <c r="B154" s="21" t="s">
        <v>165</v>
      </c>
      <c r="C154" s="126"/>
      <c r="D154" s="67"/>
      <c r="E154" s="67"/>
      <c r="F154" s="124"/>
      <c r="G154" s="211" t="e">
        <f t="shared" si="8"/>
        <v>#DIV/0!</v>
      </c>
      <c r="H154" s="212" t="e">
        <f t="shared" si="9"/>
        <v>#DIV/0!</v>
      </c>
      <c r="I154" s="23"/>
      <c r="J154" s="23"/>
      <c r="K154" s="23"/>
      <c r="L154" s="23"/>
      <c r="M154" s="23"/>
    </row>
    <row r="155" spans="1:13" s="91" customFormat="1" ht="15" customHeight="1">
      <c r="A155" s="20" t="s">
        <v>90</v>
      </c>
      <c r="B155" s="21" t="s">
        <v>91</v>
      </c>
      <c r="C155" s="126"/>
      <c r="D155" s="67"/>
      <c r="E155" s="67"/>
      <c r="F155" s="124"/>
      <c r="G155" s="211" t="e">
        <f t="shared" si="8"/>
        <v>#DIV/0!</v>
      </c>
      <c r="H155" s="212" t="e">
        <f t="shared" si="9"/>
        <v>#DIV/0!</v>
      </c>
      <c r="I155" s="23"/>
      <c r="J155" s="23"/>
      <c r="K155" s="23"/>
      <c r="L155" s="23"/>
      <c r="M155" s="23"/>
    </row>
    <row r="156" spans="1:13" s="91" customFormat="1" ht="15" customHeight="1">
      <c r="A156" s="66" t="s">
        <v>92</v>
      </c>
      <c r="B156" s="63" t="s">
        <v>162</v>
      </c>
      <c r="C156" s="64"/>
      <c r="D156" s="67"/>
      <c r="E156" s="67"/>
      <c r="F156" s="67"/>
      <c r="G156" s="211" t="e">
        <f t="shared" si="8"/>
        <v>#DIV/0!</v>
      </c>
      <c r="H156" s="212" t="e">
        <f t="shared" si="9"/>
        <v>#DIV/0!</v>
      </c>
      <c r="I156" s="23"/>
      <c r="J156" s="23"/>
      <c r="K156" s="23"/>
      <c r="L156" s="23"/>
      <c r="M156" s="23"/>
    </row>
    <row r="157" spans="1:13" s="91" customFormat="1" ht="15" customHeight="1">
      <c r="A157" s="231">
        <v>323</v>
      </c>
      <c r="B157" s="232" t="s">
        <v>16</v>
      </c>
      <c r="C157" s="196">
        <f>SUM(C158:C160)</f>
        <v>459</v>
      </c>
      <c r="D157" s="196">
        <f>SUM(D158:D160)</f>
        <v>0</v>
      </c>
      <c r="E157" s="196">
        <f>SUM(E158:E160)</f>
        <v>0</v>
      </c>
      <c r="F157" s="196">
        <f>SUM(F158:F160)</f>
        <v>0</v>
      </c>
      <c r="G157" s="240">
        <f t="shared" si="8"/>
        <v>0</v>
      </c>
      <c r="H157" s="241" t="e">
        <f t="shared" si="9"/>
        <v>#DIV/0!</v>
      </c>
      <c r="I157" s="23"/>
      <c r="J157" s="23"/>
      <c r="K157" s="23"/>
      <c r="L157" s="23"/>
      <c r="M157" s="23"/>
    </row>
    <row r="158" spans="1:13" s="91" customFormat="1" ht="15" customHeight="1">
      <c r="A158" s="164">
        <v>3231</v>
      </c>
      <c r="B158" s="73" t="s">
        <v>164</v>
      </c>
      <c r="C158" s="23">
        <v>459</v>
      </c>
      <c r="D158" s="169"/>
      <c r="E158" s="169"/>
      <c r="F158" s="169"/>
      <c r="G158" s="211">
        <f t="shared" si="8"/>
        <v>0</v>
      </c>
      <c r="H158" s="212" t="e">
        <f t="shared" si="9"/>
        <v>#DIV/0!</v>
      </c>
      <c r="I158" s="23"/>
      <c r="J158" s="23"/>
      <c r="K158" s="23"/>
      <c r="L158" s="23"/>
      <c r="M158" s="23"/>
    </row>
    <row r="159" spans="1:13" s="91" customFormat="1" ht="15" customHeight="1">
      <c r="A159" s="164">
        <v>3232</v>
      </c>
      <c r="B159" s="73" t="s">
        <v>98</v>
      </c>
      <c r="C159" s="23"/>
      <c r="D159" s="169"/>
      <c r="E159" s="169"/>
      <c r="F159" s="169"/>
      <c r="G159" s="211" t="e">
        <f t="shared" si="8"/>
        <v>#DIV/0!</v>
      </c>
      <c r="H159" s="212" t="e">
        <f t="shared" si="9"/>
        <v>#DIV/0!</v>
      </c>
      <c r="I159" s="23"/>
      <c r="J159" s="23"/>
      <c r="K159" s="23"/>
      <c r="L159" s="23"/>
      <c r="M159" s="23"/>
    </row>
    <row r="160" spans="1:13" s="91" customFormat="1" ht="15" customHeight="1">
      <c r="A160" s="164">
        <v>3234</v>
      </c>
      <c r="B160" s="73" t="s">
        <v>100</v>
      </c>
      <c r="C160" s="23"/>
      <c r="D160" s="169"/>
      <c r="E160" s="169"/>
      <c r="F160" s="169"/>
      <c r="G160" s="211" t="e">
        <f t="shared" si="8"/>
        <v>#DIV/0!</v>
      </c>
      <c r="H160" s="212" t="e">
        <f t="shared" si="9"/>
        <v>#DIV/0!</v>
      </c>
      <c r="I160" s="23"/>
      <c r="J160" s="23"/>
      <c r="K160" s="23"/>
      <c r="L160" s="23"/>
      <c r="M160" s="23"/>
    </row>
    <row r="161" spans="1:13" s="91" customFormat="1" ht="15" customHeight="1">
      <c r="A161" s="231">
        <v>329</v>
      </c>
      <c r="B161" s="232" t="s">
        <v>18</v>
      </c>
      <c r="C161" s="196">
        <f>SUM(C162:C164)</f>
        <v>0</v>
      </c>
      <c r="D161" s="196">
        <f>SUM(D162:D164)</f>
        <v>0</v>
      </c>
      <c r="E161" s="196">
        <f>SUM(E162:E164)</f>
        <v>0</v>
      </c>
      <c r="F161" s="196">
        <f>SUM(F162:F164)</f>
        <v>0</v>
      </c>
      <c r="G161" s="240" t="e">
        <f t="shared" si="8"/>
        <v>#DIV/0!</v>
      </c>
      <c r="H161" s="241" t="e">
        <f t="shared" si="9"/>
        <v>#DIV/0!</v>
      </c>
      <c r="I161" s="23"/>
      <c r="J161" s="23"/>
      <c r="K161" s="23"/>
      <c r="L161" s="23"/>
      <c r="M161" s="23"/>
    </row>
    <row r="162" spans="1:13" s="91" customFormat="1" ht="15" customHeight="1">
      <c r="A162" s="164">
        <v>3293</v>
      </c>
      <c r="B162" s="73" t="s">
        <v>107</v>
      </c>
      <c r="C162" s="23"/>
      <c r="D162" s="169"/>
      <c r="E162" s="169"/>
      <c r="F162" s="169"/>
      <c r="G162" s="211" t="e">
        <f t="shared" si="8"/>
        <v>#DIV/0!</v>
      </c>
      <c r="H162" s="212" t="e">
        <f t="shared" si="9"/>
        <v>#DIV/0!</v>
      </c>
      <c r="I162" s="23"/>
      <c r="J162" s="23"/>
      <c r="K162" s="23"/>
      <c r="L162" s="23"/>
      <c r="M162" s="23"/>
    </row>
    <row r="163" spans="1:13" s="91" customFormat="1" ht="15" customHeight="1">
      <c r="A163" s="164">
        <v>3295</v>
      </c>
      <c r="B163" s="73" t="s">
        <v>108</v>
      </c>
      <c r="C163" s="23"/>
      <c r="D163" s="169"/>
      <c r="E163" s="169"/>
      <c r="F163" s="169"/>
      <c r="G163" s="211" t="e">
        <f t="shared" si="8"/>
        <v>#DIV/0!</v>
      </c>
      <c r="H163" s="212" t="e">
        <f t="shared" si="9"/>
        <v>#DIV/0!</v>
      </c>
      <c r="I163" s="23"/>
      <c r="J163" s="23"/>
      <c r="K163" s="23"/>
      <c r="L163" s="23"/>
      <c r="M163" s="23"/>
    </row>
    <row r="164" spans="1:13" s="91" customFormat="1" ht="15" customHeight="1">
      <c r="A164" s="164">
        <v>3299</v>
      </c>
      <c r="B164" s="73" t="s">
        <v>18</v>
      </c>
      <c r="C164" s="23"/>
      <c r="D164" s="169"/>
      <c r="E164" s="169"/>
      <c r="F164" s="169"/>
      <c r="G164" s="211" t="e">
        <f t="shared" si="8"/>
        <v>#DIV/0!</v>
      </c>
      <c r="H164" s="212" t="e">
        <f t="shared" si="9"/>
        <v>#DIV/0!</v>
      </c>
      <c r="I164" s="23"/>
      <c r="J164" s="23"/>
      <c r="K164" s="23"/>
      <c r="L164" s="23"/>
      <c r="M164" s="23"/>
    </row>
    <row r="165" spans="1:13" s="91" customFormat="1" ht="15" customHeight="1">
      <c r="A165" s="222">
        <v>34</v>
      </c>
      <c r="B165" s="223" t="s">
        <v>19</v>
      </c>
      <c r="C165" s="245">
        <f aca="true" t="shared" si="10" ref="C165:F166">SUM(C166)</f>
        <v>10</v>
      </c>
      <c r="D165" s="245">
        <f t="shared" si="10"/>
        <v>100</v>
      </c>
      <c r="E165" s="245">
        <f t="shared" si="10"/>
        <v>100</v>
      </c>
      <c r="F165" s="245">
        <f t="shared" si="10"/>
        <v>0</v>
      </c>
      <c r="G165" s="215">
        <f t="shared" si="8"/>
        <v>0</v>
      </c>
      <c r="H165" s="216">
        <f t="shared" si="9"/>
        <v>0</v>
      </c>
      <c r="I165" s="23"/>
      <c r="J165" s="23"/>
      <c r="K165" s="23"/>
      <c r="L165" s="23"/>
      <c r="M165" s="23"/>
    </row>
    <row r="166" spans="1:13" s="91" customFormat="1" ht="15" customHeight="1">
      <c r="A166" s="231">
        <v>343</v>
      </c>
      <c r="B166" s="232" t="s">
        <v>20</v>
      </c>
      <c r="C166" s="209">
        <f t="shared" si="10"/>
        <v>10</v>
      </c>
      <c r="D166" s="209">
        <f t="shared" si="10"/>
        <v>100</v>
      </c>
      <c r="E166" s="209">
        <f t="shared" si="10"/>
        <v>100</v>
      </c>
      <c r="F166" s="209">
        <f t="shared" si="10"/>
        <v>0</v>
      </c>
      <c r="G166" s="240">
        <f t="shared" si="8"/>
        <v>0</v>
      </c>
      <c r="H166" s="241">
        <f t="shared" si="9"/>
        <v>0</v>
      </c>
      <c r="I166" s="23"/>
      <c r="J166" s="23"/>
      <c r="K166" s="23"/>
      <c r="L166" s="23"/>
      <c r="M166" s="23"/>
    </row>
    <row r="167" spans="1:13" s="91" customFormat="1" ht="15" customHeight="1">
      <c r="A167" s="164">
        <v>3431</v>
      </c>
      <c r="B167" s="73" t="s">
        <v>168</v>
      </c>
      <c r="C167" s="23">
        <v>10</v>
      </c>
      <c r="D167" s="169">
        <v>100</v>
      </c>
      <c r="E167" s="169">
        <v>100</v>
      </c>
      <c r="F167" s="169">
        <v>0</v>
      </c>
      <c r="G167" s="211">
        <f t="shared" si="8"/>
        <v>0</v>
      </c>
      <c r="H167" s="212">
        <f t="shared" si="9"/>
        <v>0</v>
      </c>
      <c r="I167" s="23"/>
      <c r="J167" s="23"/>
      <c r="K167" s="23"/>
      <c r="L167" s="23"/>
      <c r="M167" s="23"/>
    </row>
    <row r="168" spans="1:13" s="91" customFormat="1" ht="15" customHeight="1">
      <c r="A168" s="222">
        <v>37</v>
      </c>
      <c r="B168" s="223" t="s">
        <v>169</v>
      </c>
      <c r="C168" s="224">
        <f>SUM(C169)</f>
        <v>0</v>
      </c>
      <c r="D168" s="224">
        <f aca="true" t="shared" si="11" ref="D168:F169">SUM(D169)</f>
        <v>0</v>
      </c>
      <c r="E168" s="224">
        <f t="shared" si="11"/>
        <v>0</v>
      </c>
      <c r="F168" s="224">
        <f t="shared" si="11"/>
        <v>0</v>
      </c>
      <c r="G168" s="215" t="e">
        <f t="shared" si="8"/>
        <v>#DIV/0!</v>
      </c>
      <c r="H168" s="216" t="e">
        <f t="shared" si="9"/>
        <v>#DIV/0!</v>
      </c>
      <c r="I168" s="23"/>
      <c r="J168" s="23"/>
      <c r="K168" s="23"/>
      <c r="L168" s="23"/>
      <c r="M168" s="23"/>
    </row>
    <row r="169" spans="1:13" s="91" customFormat="1" ht="15" customHeight="1">
      <c r="A169" s="231">
        <v>372</v>
      </c>
      <c r="B169" s="232" t="s">
        <v>170</v>
      </c>
      <c r="C169" s="209">
        <f>SUM(C170)</f>
        <v>0</v>
      </c>
      <c r="D169" s="209">
        <f t="shared" si="11"/>
        <v>0</v>
      </c>
      <c r="E169" s="209">
        <f t="shared" si="11"/>
        <v>0</v>
      </c>
      <c r="F169" s="209">
        <f t="shared" si="11"/>
        <v>0</v>
      </c>
      <c r="G169" s="240" t="e">
        <f t="shared" si="8"/>
        <v>#DIV/0!</v>
      </c>
      <c r="H169" s="241" t="e">
        <f t="shared" si="9"/>
        <v>#DIV/0!</v>
      </c>
      <c r="I169" s="23"/>
      <c r="J169" s="23"/>
      <c r="K169" s="23"/>
      <c r="L169" s="23"/>
      <c r="M169" s="23"/>
    </row>
    <row r="170" spans="1:13" s="91" customFormat="1" ht="15" customHeight="1">
      <c r="A170" s="164">
        <v>3722</v>
      </c>
      <c r="B170" s="73" t="s">
        <v>152</v>
      </c>
      <c r="C170" s="23"/>
      <c r="D170" s="169"/>
      <c r="E170" s="169"/>
      <c r="F170" s="169"/>
      <c r="G170" s="211" t="e">
        <f t="shared" si="8"/>
        <v>#DIV/0!</v>
      </c>
      <c r="H170" s="212" t="e">
        <f t="shared" si="9"/>
        <v>#DIV/0!</v>
      </c>
      <c r="I170" s="23"/>
      <c r="J170" s="23"/>
      <c r="K170" s="23"/>
      <c r="L170" s="23"/>
      <c r="M170" s="23"/>
    </row>
    <row r="171" spans="1:13" s="91" customFormat="1" ht="15" customHeight="1">
      <c r="A171" s="248">
        <v>4</v>
      </c>
      <c r="B171" s="249" t="s">
        <v>173</v>
      </c>
      <c r="C171" s="188">
        <f>SUM(C172,C175)</f>
        <v>0</v>
      </c>
      <c r="D171" s="188">
        <f>SUM(D172,D175)</f>
        <v>0</v>
      </c>
      <c r="E171" s="188">
        <f>SUM(E172,E175)</f>
        <v>0</v>
      </c>
      <c r="F171" s="188">
        <f>SUM(F172,F175)</f>
        <v>0</v>
      </c>
      <c r="G171" s="215" t="e">
        <f t="shared" si="8"/>
        <v>#DIV/0!</v>
      </c>
      <c r="H171" s="216" t="e">
        <f t="shared" si="9"/>
        <v>#DIV/0!</v>
      </c>
      <c r="I171" s="23"/>
      <c r="J171" s="23"/>
      <c r="K171" s="23"/>
      <c r="L171" s="23"/>
      <c r="M171" s="23"/>
    </row>
    <row r="172" spans="1:13" s="91" customFormat="1" ht="15" customHeight="1">
      <c r="A172" s="248">
        <v>41</v>
      </c>
      <c r="B172" s="249" t="s">
        <v>171</v>
      </c>
      <c r="C172" s="250">
        <f>SUM(C173)</f>
        <v>0</v>
      </c>
      <c r="D172" s="250">
        <f aca="true" t="shared" si="12" ref="D172:F173">SUM(D173)</f>
        <v>0</v>
      </c>
      <c r="E172" s="250">
        <f t="shared" si="12"/>
        <v>0</v>
      </c>
      <c r="F172" s="250">
        <f t="shared" si="12"/>
        <v>0</v>
      </c>
      <c r="G172" s="215" t="e">
        <f t="shared" si="8"/>
        <v>#DIV/0!</v>
      </c>
      <c r="H172" s="216" t="e">
        <f t="shared" si="9"/>
        <v>#DIV/0!</v>
      </c>
      <c r="I172" s="23"/>
      <c r="J172" s="23"/>
      <c r="K172" s="23"/>
      <c r="L172" s="23"/>
      <c r="M172" s="23"/>
    </row>
    <row r="173" spans="1:13" s="91" customFormat="1" ht="15" customHeight="1">
      <c r="A173" s="231">
        <v>412</v>
      </c>
      <c r="B173" s="232" t="s">
        <v>147</v>
      </c>
      <c r="C173" s="209">
        <f>SUM(C174)</f>
        <v>0</v>
      </c>
      <c r="D173" s="209">
        <f t="shared" si="12"/>
        <v>0</v>
      </c>
      <c r="E173" s="209">
        <f t="shared" si="12"/>
        <v>0</v>
      </c>
      <c r="F173" s="209">
        <f t="shared" si="12"/>
        <v>0</v>
      </c>
      <c r="G173" s="240" t="e">
        <f t="shared" si="8"/>
        <v>#DIV/0!</v>
      </c>
      <c r="H173" s="241" t="e">
        <f t="shared" si="9"/>
        <v>#DIV/0!</v>
      </c>
      <c r="I173" s="23"/>
      <c r="J173" s="23"/>
      <c r="K173" s="23"/>
      <c r="L173" s="23"/>
      <c r="M173" s="23"/>
    </row>
    <row r="174" spans="1:13" s="91" customFormat="1" ht="15" customHeight="1">
      <c r="A174" s="164">
        <v>4123</v>
      </c>
      <c r="B174" s="73" t="s">
        <v>148</v>
      </c>
      <c r="C174" s="23"/>
      <c r="D174" s="169"/>
      <c r="E174" s="169"/>
      <c r="F174" s="169"/>
      <c r="G174" s="211" t="e">
        <f t="shared" si="8"/>
        <v>#DIV/0!</v>
      </c>
      <c r="H174" s="212" t="e">
        <f t="shared" si="9"/>
        <v>#DIV/0!</v>
      </c>
      <c r="I174" s="23"/>
      <c r="J174" s="23"/>
      <c r="K174" s="23"/>
      <c r="L174" s="23"/>
      <c r="M174" s="23"/>
    </row>
    <row r="175" spans="1:13" s="91" customFormat="1" ht="15" customHeight="1">
      <c r="A175" s="222">
        <v>42</v>
      </c>
      <c r="B175" s="223" t="s">
        <v>22</v>
      </c>
      <c r="C175" s="228">
        <f>SUM(C176,C179)</f>
        <v>0</v>
      </c>
      <c r="D175" s="228">
        <f>SUM(D176,D179)</f>
        <v>0</v>
      </c>
      <c r="E175" s="228">
        <f>SUM(E176,E179)</f>
        <v>0</v>
      </c>
      <c r="F175" s="228">
        <f>SUM(F176,F179)</f>
        <v>0</v>
      </c>
      <c r="G175" s="215" t="e">
        <f t="shared" si="8"/>
        <v>#DIV/0!</v>
      </c>
      <c r="H175" s="216" t="e">
        <f t="shared" si="9"/>
        <v>#DIV/0!</v>
      </c>
      <c r="I175" s="23"/>
      <c r="J175" s="23"/>
      <c r="K175" s="23"/>
      <c r="L175" s="23"/>
      <c r="M175" s="23"/>
    </row>
    <row r="176" spans="1:13" s="91" customFormat="1" ht="15" customHeight="1">
      <c r="A176" s="231">
        <v>422</v>
      </c>
      <c r="B176" s="232" t="s">
        <v>172</v>
      </c>
      <c r="C176" s="209">
        <f>SUM(C177:C178)</f>
        <v>0</v>
      </c>
      <c r="D176" s="209">
        <f>SUM(D177:D178)</f>
        <v>0</v>
      </c>
      <c r="E176" s="209">
        <f>SUM(E177:E178)</f>
        <v>0</v>
      </c>
      <c r="F176" s="209">
        <f>SUM(F177:F178)</f>
        <v>0</v>
      </c>
      <c r="G176" s="240" t="e">
        <f t="shared" si="8"/>
        <v>#DIV/0!</v>
      </c>
      <c r="H176" s="241" t="e">
        <f t="shared" si="9"/>
        <v>#DIV/0!</v>
      </c>
      <c r="I176" s="23"/>
      <c r="J176" s="23"/>
      <c r="K176" s="23"/>
      <c r="L176" s="23"/>
      <c r="M176" s="23"/>
    </row>
    <row r="177" spans="1:13" s="91" customFormat="1" ht="15" customHeight="1">
      <c r="A177" s="164">
        <v>4221</v>
      </c>
      <c r="B177" s="73" t="s">
        <v>180</v>
      </c>
      <c r="C177" s="23"/>
      <c r="D177" s="169"/>
      <c r="E177" s="169"/>
      <c r="F177" s="169"/>
      <c r="G177" s="211" t="e">
        <f t="shared" si="8"/>
        <v>#DIV/0!</v>
      </c>
      <c r="H177" s="212" t="e">
        <f t="shared" si="9"/>
        <v>#DIV/0!</v>
      </c>
      <c r="I177" s="23"/>
      <c r="J177" s="23"/>
      <c r="K177" s="23"/>
      <c r="L177" s="23"/>
      <c r="M177" s="23"/>
    </row>
    <row r="178" spans="1:13" s="91" customFormat="1" ht="15" customHeight="1">
      <c r="A178" s="164">
        <v>4226</v>
      </c>
      <c r="B178" s="73" t="s">
        <v>145</v>
      </c>
      <c r="C178" s="23"/>
      <c r="D178" s="169"/>
      <c r="E178" s="169"/>
      <c r="F178" s="169"/>
      <c r="G178" s="211" t="e">
        <f t="shared" si="8"/>
        <v>#DIV/0!</v>
      </c>
      <c r="H178" s="212" t="e">
        <f t="shared" si="9"/>
        <v>#DIV/0!</v>
      </c>
      <c r="I178" s="23"/>
      <c r="J178" s="23"/>
      <c r="K178" s="23"/>
      <c r="L178" s="23"/>
      <c r="M178" s="23"/>
    </row>
    <row r="179" spans="1:13" s="91" customFormat="1" ht="15" customHeight="1">
      <c r="A179" s="231">
        <v>424</v>
      </c>
      <c r="B179" s="232" t="s">
        <v>167</v>
      </c>
      <c r="C179" s="209">
        <f>SUM(C180)</f>
        <v>0</v>
      </c>
      <c r="D179" s="209">
        <f>SUM(D180)</f>
        <v>0</v>
      </c>
      <c r="E179" s="209">
        <f>SUM(E180)</f>
        <v>0</v>
      </c>
      <c r="F179" s="209">
        <f>SUM(F180)</f>
        <v>0</v>
      </c>
      <c r="G179" s="240" t="e">
        <f t="shared" si="8"/>
        <v>#DIV/0!</v>
      </c>
      <c r="H179" s="241" t="e">
        <f t="shared" si="9"/>
        <v>#DIV/0!</v>
      </c>
      <c r="I179" s="23"/>
      <c r="J179" s="23"/>
      <c r="K179" s="23"/>
      <c r="L179" s="23"/>
      <c r="M179" s="23"/>
    </row>
    <row r="180" spans="1:16" s="13" customFormat="1" ht="15">
      <c r="A180" s="164">
        <v>4241</v>
      </c>
      <c r="B180" s="73" t="s">
        <v>144</v>
      </c>
      <c r="C180" s="23"/>
      <c r="D180" s="169"/>
      <c r="E180" s="169"/>
      <c r="F180" s="169"/>
      <c r="G180" s="211" t="e">
        <f t="shared" si="8"/>
        <v>#DIV/0!</v>
      </c>
      <c r="H180" s="212" t="e">
        <f t="shared" si="9"/>
        <v>#DIV/0!</v>
      </c>
      <c r="I180" s="12"/>
      <c r="J180" s="12"/>
      <c r="K180" s="12"/>
      <c r="L180" s="12"/>
      <c r="M180" s="12"/>
      <c r="P180" s="19"/>
    </row>
    <row r="181" spans="1:16" s="13" customFormat="1" ht="15">
      <c r="A181" s="345" t="s">
        <v>6</v>
      </c>
      <c r="B181" s="346"/>
      <c r="C181" s="251">
        <f>SUM(C145,C148,C165,C168,C172,C175)</f>
        <v>1059</v>
      </c>
      <c r="D181" s="251">
        <f>SUM(D145,D148,D165,D168,D171,D172,D175)</f>
        <v>5100</v>
      </c>
      <c r="E181" s="251">
        <f>SUM(E145,E148,E165,E168,E171,E172,E175)</f>
        <v>5100</v>
      </c>
      <c r="F181" s="251">
        <f>SUM(F145,F148,F165,F168,F171,F172,F175)</f>
        <v>1448</v>
      </c>
      <c r="G181" s="215">
        <f t="shared" si="8"/>
        <v>136.73276676109538</v>
      </c>
      <c r="H181" s="216">
        <f t="shared" si="9"/>
        <v>28.3921568627451</v>
      </c>
      <c r="I181" s="12"/>
      <c r="J181" s="12"/>
      <c r="K181" s="12"/>
      <c r="L181" s="12"/>
      <c r="M181" s="12"/>
      <c r="P181" s="19"/>
    </row>
    <row r="182" spans="2:16" s="13" customFormat="1" ht="15">
      <c r="B182" s="11"/>
      <c r="C182" s="11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P182" s="19"/>
    </row>
    <row r="183" spans="1:16" s="13" customFormat="1" ht="14.25" customHeight="1">
      <c r="A183" s="236" t="s">
        <v>199</v>
      </c>
      <c r="B183" s="235"/>
      <c r="C183" s="11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P183" s="19"/>
    </row>
    <row r="184" spans="1:16" s="13" customFormat="1" ht="27" customHeight="1">
      <c r="A184" s="288" t="s">
        <v>78</v>
      </c>
      <c r="B184" s="290" t="s">
        <v>3</v>
      </c>
      <c r="C184" s="290" t="s">
        <v>183</v>
      </c>
      <c r="D184" s="286" t="s">
        <v>194</v>
      </c>
      <c r="E184" s="286" t="s">
        <v>195</v>
      </c>
      <c r="F184" s="286" t="s">
        <v>196</v>
      </c>
      <c r="G184" s="286" t="s">
        <v>75</v>
      </c>
      <c r="H184" s="286" t="s">
        <v>75</v>
      </c>
      <c r="I184" s="12"/>
      <c r="J184" s="12"/>
      <c r="K184" s="12"/>
      <c r="L184" s="12"/>
      <c r="M184" s="12"/>
      <c r="P184" s="19"/>
    </row>
    <row r="185" spans="1:16" s="13" customFormat="1" ht="15">
      <c r="A185" s="289"/>
      <c r="B185" s="291"/>
      <c r="C185" s="291"/>
      <c r="D185" s="287"/>
      <c r="E185" s="287"/>
      <c r="F185" s="287"/>
      <c r="G185" s="287"/>
      <c r="H185" s="287"/>
      <c r="I185" s="12"/>
      <c r="J185" s="12"/>
      <c r="K185" s="12"/>
      <c r="L185" s="12"/>
      <c r="M185" s="12"/>
      <c r="P185" s="19"/>
    </row>
    <row r="186" spans="1:16" s="13" customFormat="1" ht="15">
      <c r="A186" s="292">
        <v>1</v>
      </c>
      <c r="B186" s="293"/>
      <c r="C186" s="74">
        <v>2</v>
      </c>
      <c r="D186" s="75">
        <v>3</v>
      </c>
      <c r="E186" s="75">
        <v>4</v>
      </c>
      <c r="F186" s="75">
        <v>5</v>
      </c>
      <c r="G186" s="75" t="s">
        <v>76</v>
      </c>
      <c r="H186" s="75" t="s">
        <v>77</v>
      </c>
      <c r="I186" s="12"/>
      <c r="J186" s="12"/>
      <c r="K186" s="12"/>
      <c r="L186" s="12"/>
      <c r="M186" s="12"/>
      <c r="P186" s="19"/>
    </row>
    <row r="187" spans="1:16" s="13" customFormat="1" ht="15">
      <c r="A187" s="256">
        <v>32</v>
      </c>
      <c r="B187" s="191" t="s">
        <v>11</v>
      </c>
      <c r="C187" s="170">
        <f>SUM(C188)</f>
        <v>0</v>
      </c>
      <c r="D187" s="170">
        <f>SUM(D188)</f>
        <v>8092</v>
      </c>
      <c r="E187" s="170">
        <f>SUM(E188)</f>
        <v>8092</v>
      </c>
      <c r="F187" s="170">
        <f>SUM(F188)</f>
        <v>237</v>
      </c>
      <c r="G187" s="215" t="e">
        <f>F187/C187*100</f>
        <v>#DIV/0!</v>
      </c>
      <c r="H187" s="216">
        <f>F187/E187*100</f>
        <v>2.928818586258033</v>
      </c>
      <c r="I187" s="12"/>
      <c r="J187" s="12"/>
      <c r="K187" s="12"/>
      <c r="L187" s="12"/>
      <c r="M187" s="12"/>
      <c r="P187" s="19"/>
    </row>
    <row r="188" spans="1:16" s="13" customFormat="1" ht="15">
      <c r="A188" s="229">
        <v>322</v>
      </c>
      <c r="B188" s="178" t="s">
        <v>14</v>
      </c>
      <c r="C188" s="257">
        <f>SUM(C192)</f>
        <v>0</v>
      </c>
      <c r="D188" s="257">
        <f>SUM(D189,D190)</f>
        <v>8092</v>
      </c>
      <c r="E188" s="257">
        <f>SUM(E189,E190)</f>
        <v>8092</v>
      </c>
      <c r="F188" s="257">
        <v>237</v>
      </c>
      <c r="G188" s="240" t="e">
        <f>F188/C188*100</f>
        <v>#DIV/0!</v>
      </c>
      <c r="H188" s="241">
        <f>F188/E188*100</f>
        <v>2.928818586258033</v>
      </c>
      <c r="I188" s="12"/>
      <c r="J188" s="12"/>
      <c r="K188" s="12"/>
      <c r="L188" s="12"/>
      <c r="M188" s="12"/>
      <c r="P188" s="19"/>
    </row>
    <row r="189" spans="1:16" s="13" customFormat="1" ht="15">
      <c r="A189" s="325">
        <v>3221</v>
      </c>
      <c r="B189" s="21" t="s">
        <v>15</v>
      </c>
      <c r="C189" s="326"/>
      <c r="D189" s="326">
        <v>892</v>
      </c>
      <c r="E189" s="326">
        <v>892</v>
      </c>
      <c r="F189" s="326">
        <v>237</v>
      </c>
      <c r="G189" s="323"/>
      <c r="H189" s="324"/>
      <c r="I189" s="12"/>
      <c r="J189" s="12"/>
      <c r="K189" s="12"/>
      <c r="L189" s="12"/>
      <c r="M189" s="12"/>
      <c r="P189" s="19"/>
    </row>
    <row r="190" spans="1:16" s="13" customFormat="1" ht="15" customHeight="1">
      <c r="A190" s="325">
        <v>3222</v>
      </c>
      <c r="B190" s="73" t="s">
        <v>137</v>
      </c>
      <c r="C190" s="326"/>
      <c r="D190" s="326">
        <v>7200</v>
      </c>
      <c r="E190" s="326">
        <v>7200</v>
      </c>
      <c r="F190" s="326"/>
      <c r="G190" s="323"/>
      <c r="H190" s="324"/>
      <c r="I190" s="12"/>
      <c r="J190" s="12"/>
      <c r="K190" s="12"/>
      <c r="L190" s="12"/>
      <c r="M190" s="12"/>
      <c r="P190" s="19"/>
    </row>
    <row r="191" spans="1:16" s="43" customFormat="1" ht="15" customHeight="1">
      <c r="A191" s="229">
        <v>323</v>
      </c>
      <c r="B191" s="232" t="s">
        <v>16</v>
      </c>
      <c r="C191" s="257">
        <f>SUM(C195)</f>
        <v>0</v>
      </c>
      <c r="D191" s="257">
        <f>SUM(D192)</f>
        <v>686</v>
      </c>
      <c r="E191" s="257">
        <f>SUM(E192)</f>
        <v>686</v>
      </c>
      <c r="F191" s="257">
        <v>401</v>
      </c>
      <c r="G191" s="240" t="e">
        <f>F191/C191*100</f>
        <v>#DIV/0!</v>
      </c>
      <c r="H191" s="241">
        <f>F191/E191*100</f>
        <v>58.454810495626816</v>
      </c>
      <c r="I191" s="23"/>
      <c r="J191" s="23"/>
      <c r="K191" s="23"/>
      <c r="L191" s="23"/>
      <c r="M191" s="23"/>
      <c r="P191" s="3"/>
    </row>
    <row r="192" spans="1:16" s="43" customFormat="1" ht="16.5" customHeight="1">
      <c r="A192" s="325">
        <v>3232</v>
      </c>
      <c r="B192" s="73" t="s">
        <v>98</v>
      </c>
      <c r="C192" s="326"/>
      <c r="D192" s="326">
        <v>686</v>
      </c>
      <c r="E192" s="326">
        <v>686</v>
      </c>
      <c r="F192" s="326">
        <v>401</v>
      </c>
      <c r="G192" s="323"/>
      <c r="H192" s="324"/>
      <c r="I192" s="23"/>
      <c r="J192" s="23"/>
      <c r="K192" s="23"/>
      <c r="L192" s="23"/>
      <c r="M192" s="23"/>
      <c r="P192" s="3"/>
    </row>
    <row r="193" spans="1:16" s="13" customFormat="1" ht="15">
      <c r="A193" s="299" t="s">
        <v>6</v>
      </c>
      <c r="B193" s="300"/>
      <c r="C193" s="200">
        <f>C187</f>
        <v>0</v>
      </c>
      <c r="D193" s="200">
        <f>SUM(D188,D191)</f>
        <v>8778</v>
      </c>
      <c r="E193" s="200">
        <f>SUM(E188,E191)</f>
        <v>8778</v>
      </c>
      <c r="F193" s="200">
        <f>SUM(F188,F191)</f>
        <v>638</v>
      </c>
      <c r="G193" s="215" t="e">
        <f>F193/C193*100</f>
        <v>#DIV/0!</v>
      </c>
      <c r="H193" s="216">
        <f>F193/E193*100</f>
        <v>7.268170426065162</v>
      </c>
      <c r="I193" s="12"/>
      <c r="J193" s="12"/>
      <c r="K193" s="12"/>
      <c r="L193" s="12"/>
      <c r="M193" s="12"/>
      <c r="P193" s="19"/>
    </row>
    <row r="194" spans="1:16" s="13" customFormat="1" ht="15">
      <c r="A194" s="320"/>
      <c r="B194" s="321"/>
      <c r="C194" s="322"/>
      <c r="D194" s="322"/>
      <c r="E194" s="322"/>
      <c r="F194" s="322"/>
      <c r="G194" s="323"/>
      <c r="H194" s="324"/>
      <c r="I194" s="12"/>
      <c r="J194" s="12"/>
      <c r="K194" s="12"/>
      <c r="L194" s="12"/>
      <c r="M194" s="12"/>
      <c r="P194" s="19"/>
    </row>
    <row r="195" spans="1:16" s="13" customFormat="1" ht="15">
      <c r="A195" s="234" t="s">
        <v>79</v>
      </c>
      <c r="B195" s="235"/>
      <c r="C195" s="11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P195" s="19"/>
    </row>
    <row r="196" spans="1:16" s="13" customFormat="1" ht="15">
      <c r="A196" s="330" t="s">
        <v>78</v>
      </c>
      <c r="B196" s="332" t="s">
        <v>3</v>
      </c>
      <c r="C196" s="332" t="s">
        <v>183</v>
      </c>
      <c r="D196" s="334" t="s">
        <v>194</v>
      </c>
      <c r="E196" s="334" t="s">
        <v>195</v>
      </c>
      <c r="F196" s="334" t="s">
        <v>196</v>
      </c>
      <c r="G196" s="334" t="s">
        <v>75</v>
      </c>
      <c r="H196" s="334" t="s">
        <v>75</v>
      </c>
      <c r="I196" s="12"/>
      <c r="J196" s="12"/>
      <c r="K196" s="12"/>
      <c r="L196" s="12"/>
      <c r="M196" s="12"/>
      <c r="P196" s="19"/>
    </row>
    <row r="197" spans="1:16" s="13" customFormat="1" ht="15">
      <c r="A197" s="331"/>
      <c r="B197" s="333"/>
      <c r="C197" s="333"/>
      <c r="D197" s="335"/>
      <c r="E197" s="335"/>
      <c r="F197" s="335"/>
      <c r="G197" s="335"/>
      <c r="H197" s="335"/>
      <c r="I197" s="12"/>
      <c r="J197" s="12"/>
      <c r="K197" s="12"/>
      <c r="L197" s="12"/>
      <c r="M197" s="12"/>
      <c r="P197" s="19"/>
    </row>
    <row r="198" spans="1:16" s="43" customFormat="1" ht="15">
      <c r="A198" s="363">
        <v>1</v>
      </c>
      <c r="B198" s="364"/>
      <c r="C198" s="74">
        <v>2</v>
      </c>
      <c r="D198" s="75">
        <v>3</v>
      </c>
      <c r="E198" s="75">
        <v>4</v>
      </c>
      <c r="F198" s="75">
        <v>5</v>
      </c>
      <c r="G198" s="75" t="s">
        <v>76</v>
      </c>
      <c r="H198" s="75" t="s">
        <v>77</v>
      </c>
      <c r="I198" s="23"/>
      <c r="J198" s="23"/>
      <c r="K198" s="23"/>
      <c r="L198" s="23"/>
      <c r="M198" s="23"/>
      <c r="P198" s="3"/>
    </row>
    <row r="199" spans="1:16" s="43" customFormat="1" ht="15">
      <c r="A199" s="242">
        <v>31</v>
      </c>
      <c r="B199" s="191" t="s">
        <v>7</v>
      </c>
      <c r="C199" s="252">
        <f aca="true" t="shared" si="13" ref="C199:F200">SUM(C200)</f>
        <v>0</v>
      </c>
      <c r="D199" s="252">
        <f t="shared" si="13"/>
        <v>0</v>
      </c>
      <c r="E199" s="252">
        <f t="shared" si="13"/>
        <v>0</v>
      </c>
      <c r="F199" s="252">
        <f t="shared" si="13"/>
        <v>0</v>
      </c>
      <c r="G199" s="215" t="e">
        <f>F199/C199*100</f>
        <v>#DIV/0!</v>
      </c>
      <c r="H199" s="216" t="e">
        <f>F199/E199*100</f>
        <v>#DIV/0!</v>
      </c>
      <c r="I199" s="23"/>
      <c r="J199" s="23"/>
      <c r="K199" s="23"/>
      <c r="L199" s="23"/>
      <c r="M199" s="23"/>
      <c r="P199" s="3"/>
    </row>
    <row r="200" spans="1:16" s="43" customFormat="1" ht="15">
      <c r="A200" s="229">
        <v>312</v>
      </c>
      <c r="B200" s="178" t="s">
        <v>9</v>
      </c>
      <c r="C200" s="254">
        <f t="shared" si="13"/>
        <v>0</v>
      </c>
      <c r="D200" s="254">
        <f t="shared" si="13"/>
        <v>0</v>
      </c>
      <c r="E200" s="254">
        <f t="shared" si="13"/>
        <v>0</v>
      </c>
      <c r="F200" s="254">
        <f t="shared" si="13"/>
        <v>0</v>
      </c>
      <c r="G200" s="240" t="e">
        <f aca="true" t="shared" si="14" ref="G200:G224">F200/C200*100</f>
        <v>#DIV/0!</v>
      </c>
      <c r="H200" s="241" t="e">
        <f aca="true" t="shared" si="15" ref="H200:H224">F200/E200*100</f>
        <v>#DIV/0!</v>
      </c>
      <c r="I200" s="23"/>
      <c r="J200" s="23"/>
      <c r="K200" s="23"/>
      <c r="L200" s="23"/>
      <c r="M200" s="23"/>
      <c r="P200" s="3"/>
    </row>
    <row r="201" spans="1:16" s="43" customFormat="1" ht="15">
      <c r="A201" s="20" t="s">
        <v>94</v>
      </c>
      <c r="B201" s="21" t="s">
        <v>9</v>
      </c>
      <c r="C201" s="83"/>
      <c r="D201" s="22"/>
      <c r="E201" s="22"/>
      <c r="F201" s="22"/>
      <c r="G201" s="211" t="e">
        <f t="shared" si="14"/>
        <v>#DIV/0!</v>
      </c>
      <c r="H201" s="212" t="e">
        <f t="shared" si="15"/>
        <v>#DIV/0!</v>
      </c>
      <c r="I201" s="23"/>
      <c r="J201" s="23"/>
      <c r="K201" s="23"/>
      <c r="L201" s="23"/>
      <c r="M201" s="23"/>
      <c r="P201" s="3"/>
    </row>
    <row r="202" spans="1:16" s="43" customFormat="1" ht="15">
      <c r="A202" s="221">
        <v>32</v>
      </c>
      <c r="B202" s="193" t="s">
        <v>11</v>
      </c>
      <c r="C202" s="253">
        <f>SUM(C203,C206,C210,C216)</f>
        <v>0</v>
      </c>
      <c r="D202" s="253">
        <f>SUM(D203,D206,D210,D216)</f>
        <v>0</v>
      </c>
      <c r="E202" s="253">
        <f>SUM(E203,E206,E210,E216)</f>
        <v>0</v>
      </c>
      <c r="F202" s="253">
        <f>SUM(F203,F206,F210,F216)</f>
        <v>0</v>
      </c>
      <c r="G202" s="215" t="e">
        <f t="shared" si="14"/>
        <v>#DIV/0!</v>
      </c>
      <c r="H202" s="216" t="e">
        <f t="shared" si="15"/>
        <v>#DIV/0!</v>
      </c>
      <c r="I202" s="23"/>
      <c r="J202" s="23"/>
      <c r="K202" s="23"/>
      <c r="L202" s="23"/>
      <c r="M202" s="23"/>
      <c r="P202" s="3"/>
    </row>
    <row r="203" spans="1:16" s="13" customFormat="1" ht="15">
      <c r="A203" s="229">
        <v>321</v>
      </c>
      <c r="B203" s="178" t="s">
        <v>12</v>
      </c>
      <c r="C203" s="254">
        <f>SUM(C204:C205)</f>
        <v>0</v>
      </c>
      <c r="D203" s="254">
        <f>SUM(D204:D205)</f>
        <v>0</v>
      </c>
      <c r="E203" s="254">
        <f>SUM(E204:E205)</f>
        <v>0</v>
      </c>
      <c r="F203" s="254">
        <f>SUM(F204:F205)</f>
        <v>0</v>
      </c>
      <c r="G203" s="240" t="e">
        <f t="shared" si="14"/>
        <v>#DIV/0!</v>
      </c>
      <c r="H203" s="241" t="e">
        <f t="shared" si="15"/>
        <v>#DIV/0!</v>
      </c>
      <c r="I203" s="12"/>
      <c r="J203" s="12"/>
      <c r="K203" s="12"/>
      <c r="L203" s="12"/>
      <c r="M203" s="12"/>
      <c r="P203" s="19"/>
    </row>
    <row r="204" spans="1:13" s="43" customFormat="1" ht="31.5" customHeight="1">
      <c r="A204" s="20" t="s">
        <v>86</v>
      </c>
      <c r="B204" s="21" t="s">
        <v>87</v>
      </c>
      <c r="C204" s="83"/>
      <c r="D204" s="22"/>
      <c r="E204" s="22"/>
      <c r="F204" s="22"/>
      <c r="G204" s="211" t="e">
        <f t="shared" si="14"/>
        <v>#DIV/0!</v>
      </c>
      <c r="H204" s="212" t="e">
        <f t="shared" si="15"/>
        <v>#DIV/0!</v>
      </c>
      <c r="I204" s="23"/>
      <c r="J204" s="23"/>
      <c r="K204" s="23"/>
      <c r="L204" s="23"/>
      <c r="M204" s="23"/>
    </row>
    <row r="205" spans="1:13" s="43" customFormat="1" ht="30">
      <c r="A205" s="20" t="s">
        <v>88</v>
      </c>
      <c r="B205" s="21" t="s">
        <v>13</v>
      </c>
      <c r="C205" s="83"/>
      <c r="D205" s="22"/>
      <c r="E205" s="22"/>
      <c r="F205" s="22"/>
      <c r="G205" s="211" t="e">
        <f t="shared" si="14"/>
        <v>#DIV/0!</v>
      </c>
      <c r="H205" s="212" t="e">
        <f t="shared" si="15"/>
        <v>#DIV/0!</v>
      </c>
      <c r="I205" s="23"/>
      <c r="J205" s="23"/>
      <c r="K205" s="23"/>
      <c r="L205" s="23"/>
      <c r="M205" s="23"/>
    </row>
    <row r="206" spans="1:13" s="43" customFormat="1" ht="15">
      <c r="A206" s="229">
        <v>322</v>
      </c>
      <c r="B206" s="178" t="s">
        <v>14</v>
      </c>
      <c r="C206" s="254">
        <f>SUM(C207:C209)</f>
        <v>0</v>
      </c>
      <c r="D206" s="254">
        <f>SUM(D207:D209)</f>
        <v>0</v>
      </c>
      <c r="E206" s="254">
        <f>SUM(E207:E209)</f>
        <v>0</v>
      </c>
      <c r="F206" s="254">
        <f>SUM(F207:F209)</f>
        <v>0</v>
      </c>
      <c r="G206" s="240" t="e">
        <f t="shared" si="14"/>
        <v>#DIV/0!</v>
      </c>
      <c r="H206" s="241" t="e">
        <f t="shared" si="15"/>
        <v>#DIV/0!</v>
      </c>
      <c r="I206" s="23"/>
      <c r="J206" s="23"/>
      <c r="K206" s="23"/>
      <c r="L206" s="23"/>
      <c r="M206" s="23"/>
    </row>
    <row r="207" spans="1:13" s="43" customFormat="1" ht="15">
      <c r="A207" s="20" t="s">
        <v>89</v>
      </c>
      <c r="B207" s="21" t="s">
        <v>15</v>
      </c>
      <c r="C207" s="83"/>
      <c r="D207" s="22"/>
      <c r="E207" s="22"/>
      <c r="F207" s="22"/>
      <c r="G207" s="211" t="e">
        <f t="shared" si="14"/>
        <v>#DIV/0!</v>
      </c>
      <c r="H207" s="212" t="e">
        <f t="shared" si="15"/>
        <v>#DIV/0!</v>
      </c>
      <c r="I207" s="23"/>
      <c r="J207" s="23"/>
      <c r="K207" s="23"/>
      <c r="L207" s="23"/>
      <c r="M207" s="23"/>
    </row>
    <row r="208" spans="1:16" s="13" customFormat="1" ht="15">
      <c r="A208" s="20" t="s">
        <v>90</v>
      </c>
      <c r="B208" s="21" t="s">
        <v>91</v>
      </c>
      <c r="C208" s="83"/>
      <c r="D208" s="22"/>
      <c r="E208" s="22"/>
      <c r="F208" s="22"/>
      <c r="G208" s="211" t="e">
        <f t="shared" si="14"/>
        <v>#DIV/0!</v>
      </c>
      <c r="H208" s="212" t="e">
        <f t="shared" si="15"/>
        <v>#DIV/0!</v>
      </c>
      <c r="I208" s="12"/>
      <c r="J208" s="12"/>
      <c r="K208" s="12"/>
      <c r="L208" s="12"/>
      <c r="M208" s="12"/>
      <c r="P208" s="19"/>
    </row>
    <row r="209" spans="1:16" s="13" customFormat="1" ht="30">
      <c r="A209" s="20" t="s">
        <v>92</v>
      </c>
      <c r="B209" s="21" t="s">
        <v>93</v>
      </c>
      <c r="C209" s="83"/>
      <c r="D209" s="22"/>
      <c r="E209" s="22"/>
      <c r="F209" s="22"/>
      <c r="G209" s="211" t="e">
        <f t="shared" si="14"/>
        <v>#DIV/0!</v>
      </c>
      <c r="H209" s="212" t="e">
        <f t="shared" si="15"/>
        <v>#DIV/0!</v>
      </c>
      <c r="I209" s="12"/>
      <c r="J209" s="12"/>
      <c r="K209" s="12"/>
      <c r="L209" s="12"/>
      <c r="M209" s="12"/>
      <c r="P209" s="19"/>
    </row>
    <row r="210" spans="1:16" s="13" customFormat="1" ht="15">
      <c r="A210" s="229">
        <v>323</v>
      </c>
      <c r="B210" s="178" t="s">
        <v>16</v>
      </c>
      <c r="C210" s="254">
        <f>SUM(C211:C215)</f>
        <v>0</v>
      </c>
      <c r="D210" s="254">
        <f>SUM(D211:D215)</f>
        <v>0</v>
      </c>
      <c r="E210" s="254">
        <f>SUM(E211:E215)</f>
        <v>0</v>
      </c>
      <c r="F210" s="254">
        <f>SUM(F211:F215)</f>
        <v>0</v>
      </c>
      <c r="G210" s="240" t="e">
        <f t="shared" si="14"/>
        <v>#DIV/0!</v>
      </c>
      <c r="H210" s="241" t="e">
        <f t="shared" si="15"/>
        <v>#DIV/0!</v>
      </c>
      <c r="I210" s="12"/>
      <c r="J210" s="12"/>
      <c r="K210" s="12"/>
      <c r="L210" s="12"/>
      <c r="M210" s="12"/>
      <c r="P210" s="19"/>
    </row>
    <row r="211" spans="1:16" s="13" customFormat="1" ht="15">
      <c r="A211" s="20" t="s">
        <v>95</v>
      </c>
      <c r="B211" s="21" t="s">
        <v>96</v>
      </c>
      <c r="C211" s="126"/>
      <c r="D211" s="22"/>
      <c r="E211" s="22"/>
      <c r="F211" s="22"/>
      <c r="G211" s="211" t="e">
        <f t="shared" si="14"/>
        <v>#DIV/0!</v>
      </c>
      <c r="H211" s="212" t="e">
        <f t="shared" si="15"/>
        <v>#DIV/0!</v>
      </c>
      <c r="I211" s="12"/>
      <c r="J211" s="12"/>
      <c r="K211" s="12"/>
      <c r="L211" s="12"/>
      <c r="M211" s="12"/>
      <c r="P211" s="19"/>
    </row>
    <row r="212" spans="1:16" s="13" customFormat="1" ht="15.75" customHeight="1">
      <c r="A212" s="20" t="s">
        <v>97</v>
      </c>
      <c r="B212" s="21" t="s">
        <v>98</v>
      </c>
      <c r="C212" s="126"/>
      <c r="D212" s="22"/>
      <c r="E212" s="22"/>
      <c r="F212" s="22"/>
      <c r="G212" s="211" t="e">
        <f t="shared" si="14"/>
        <v>#DIV/0!</v>
      </c>
      <c r="H212" s="212" t="e">
        <f t="shared" si="15"/>
        <v>#DIV/0!</v>
      </c>
      <c r="I212" s="12"/>
      <c r="J212" s="12"/>
      <c r="K212" s="12"/>
      <c r="L212" s="12"/>
      <c r="M212" s="12"/>
      <c r="P212" s="19"/>
    </row>
    <row r="213" spans="1:16" s="38" customFormat="1" ht="15">
      <c r="A213" s="20" t="s">
        <v>99</v>
      </c>
      <c r="B213" s="21" t="s">
        <v>100</v>
      </c>
      <c r="C213" s="126"/>
      <c r="D213" s="22"/>
      <c r="E213" s="22"/>
      <c r="F213" s="22"/>
      <c r="G213" s="211" t="e">
        <f t="shared" si="14"/>
        <v>#DIV/0!</v>
      </c>
      <c r="H213" s="212" t="e">
        <f t="shared" si="15"/>
        <v>#DIV/0!</v>
      </c>
      <c r="I213" s="12"/>
      <c r="J213" s="12"/>
      <c r="K213" s="12"/>
      <c r="L213" s="12"/>
      <c r="M213" s="12"/>
      <c r="P213" s="82"/>
    </row>
    <row r="214" spans="1:16" s="13" customFormat="1" ht="14.25" customHeight="1">
      <c r="A214" s="20" t="s">
        <v>101</v>
      </c>
      <c r="B214" s="21" t="s">
        <v>102</v>
      </c>
      <c r="C214" s="126"/>
      <c r="D214" s="22"/>
      <c r="E214" s="22"/>
      <c r="F214" s="22"/>
      <c r="G214" s="211" t="e">
        <f t="shared" si="14"/>
        <v>#DIV/0!</v>
      </c>
      <c r="H214" s="212" t="e">
        <f t="shared" si="15"/>
        <v>#DIV/0!</v>
      </c>
      <c r="I214" s="12"/>
      <c r="J214" s="12"/>
      <c r="K214" s="12"/>
      <c r="L214" s="12"/>
      <c r="M214" s="12"/>
      <c r="P214" s="19"/>
    </row>
    <row r="215" spans="1:16" s="13" customFormat="1" ht="28.5" customHeight="1">
      <c r="A215" s="20" t="s">
        <v>103</v>
      </c>
      <c r="B215" s="21" t="s">
        <v>17</v>
      </c>
      <c r="C215" s="126"/>
      <c r="D215" s="22"/>
      <c r="E215" s="22"/>
      <c r="F215" s="22"/>
      <c r="G215" s="211" t="e">
        <f t="shared" si="14"/>
        <v>#DIV/0!</v>
      </c>
      <c r="H215" s="212" t="e">
        <f t="shared" si="15"/>
        <v>#DIV/0!</v>
      </c>
      <c r="I215" s="12"/>
      <c r="J215" s="12"/>
      <c r="K215" s="12"/>
      <c r="L215" s="12"/>
      <c r="M215" s="12"/>
      <c r="P215" s="19"/>
    </row>
    <row r="216" spans="1:16" s="13" customFormat="1" ht="15">
      <c r="A216" s="229">
        <v>329</v>
      </c>
      <c r="B216" s="178" t="s">
        <v>18</v>
      </c>
      <c r="C216" s="254">
        <f>SUM(C217:C220)</f>
        <v>0</v>
      </c>
      <c r="D216" s="254">
        <f>SUM(D217:D220)</f>
        <v>0</v>
      </c>
      <c r="E216" s="254">
        <f>SUM(E217:E220)</f>
        <v>0</v>
      </c>
      <c r="F216" s="254">
        <f>SUM(F217:F220)</f>
        <v>0</v>
      </c>
      <c r="G216" s="240" t="e">
        <f t="shared" si="14"/>
        <v>#DIV/0!</v>
      </c>
      <c r="H216" s="241" t="e">
        <f t="shared" si="15"/>
        <v>#DIV/0!</v>
      </c>
      <c r="I216" s="12"/>
      <c r="J216" s="12"/>
      <c r="K216" s="12"/>
      <c r="L216" s="12"/>
      <c r="M216" s="12"/>
      <c r="P216" s="19"/>
    </row>
    <row r="217" spans="1:16" s="13" customFormat="1" ht="30">
      <c r="A217" s="20" t="s">
        <v>104</v>
      </c>
      <c r="B217" s="21" t="s">
        <v>105</v>
      </c>
      <c r="C217" s="126"/>
      <c r="D217" s="22"/>
      <c r="E217" s="22"/>
      <c r="F217" s="22"/>
      <c r="G217" s="211" t="e">
        <f t="shared" si="14"/>
        <v>#DIV/0!</v>
      </c>
      <c r="H217" s="212" t="e">
        <f t="shared" si="15"/>
        <v>#DIV/0!</v>
      </c>
      <c r="I217" s="12"/>
      <c r="J217" s="12"/>
      <c r="K217" s="12"/>
      <c r="L217" s="12"/>
      <c r="M217" s="12"/>
      <c r="P217" s="19"/>
    </row>
    <row r="218" spans="1:16" s="13" customFormat="1" ht="15">
      <c r="A218" s="20" t="s">
        <v>106</v>
      </c>
      <c r="B218" s="21" t="s">
        <v>107</v>
      </c>
      <c r="C218" s="126"/>
      <c r="D218" s="22"/>
      <c r="E218" s="22"/>
      <c r="F218" s="22"/>
      <c r="G218" s="211" t="e">
        <f t="shared" si="14"/>
        <v>#DIV/0!</v>
      </c>
      <c r="H218" s="212" t="e">
        <f t="shared" si="15"/>
        <v>#DIV/0!</v>
      </c>
      <c r="I218" s="12"/>
      <c r="J218" s="12"/>
      <c r="K218" s="12"/>
      <c r="L218" s="12"/>
      <c r="M218" s="12"/>
      <c r="P218" s="19"/>
    </row>
    <row r="219" spans="1:16" s="43" customFormat="1" ht="15">
      <c r="A219" s="20">
        <v>3295</v>
      </c>
      <c r="B219" s="21" t="s">
        <v>108</v>
      </c>
      <c r="C219" s="126"/>
      <c r="D219" s="22"/>
      <c r="E219" s="22"/>
      <c r="F219" s="22"/>
      <c r="G219" s="211" t="e">
        <f t="shared" si="14"/>
        <v>#DIV/0!</v>
      </c>
      <c r="H219" s="212" t="e">
        <f t="shared" si="15"/>
        <v>#DIV/0!</v>
      </c>
      <c r="I219" s="23"/>
      <c r="J219" s="23"/>
      <c r="K219" s="23"/>
      <c r="L219" s="23"/>
      <c r="M219" s="23"/>
      <c r="P219" s="3"/>
    </row>
    <row r="220" spans="1:16" s="13" customFormat="1" ht="15">
      <c r="A220" s="20" t="s">
        <v>109</v>
      </c>
      <c r="B220" s="21" t="s">
        <v>18</v>
      </c>
      <c r="C220" s="126"/>
      <c r="D220" s="22"/>
      <c r="E220" s="22"/>
      <c r="F220" s="22"/>
      <c r="G220" s="211" t="e">
        <f t="shared" si="14"/>
        <v>#DIV/0!</v>
      </c>
      <c r="H220" s="212" t="e">
        <f t="shared" si="15"/>
        <v>#DIV/0!</v>
      </c>
      <c r="I220" s="12"/>
      <c r="J220" s="12"/>
      <c r="K220" s="12"/>
      <c r="L220" s="12"/>
      <c r="M220" s="12"/>
      <c r="P220" s="19"/>
    </row>
    <row r="221" spans="1:16" s="13" customFormat="1" ht="15">
      <c r="A221" s="221">
        <v>34</v>
      </c>
      <c r="B221" s="193" t="s">
        <v>19</v>
      </c>
      <c r="C221" s="253">
        <f aca="true" t="shared" si="16" ref="C221:F222">SUM(C222)</f>
        <v>0</v>
      </c>
      <c r="D221" s="253">
        <f t="shared" si="16"/>
        <v>0</v>
      </c>
      <c r="E221" s="253">
        <f t="shared" si="16"/>
        <v>0</v>
      </c>
      <c r="F221" s="253">
        <f t="shared" si="16"/>
        <v>0</v>
      </c>
      <c r="G221" s="215" t="e">
        <f t="shared" si="14"/>
        <v>#DIV/0!</v>
      </c>
      <c r="H221" s="216" t="e">
        <f t="shared" si="15"/>
        <v>#DIV/0!</v>
      </c>
      <c r="I221" s="12"/>
      <c r="J221" s="12"/>
      <c r="K221" s="12"/>
      <c r="L221" s="12"/>
      <c r="M221" s="12"/>
      <c r="P221" s="19"/>
    </row>
    <row r="222" spans="1:16" s="13" customFormat="1" ht="15">
      <c r="A222" s="229">
        <v>343</v>
      </c>
      <c r="B222" s="178" t="s">
        <v>20</v>
      </c>
      <c r="C222" s="254">
        <f t="shared" si="16"/>
        <v>0</v>
      </c>
      <c r="D222" s="254">
        <f t="shared" si="16"/>
        <v>0</v>
      </c>
      <c r="E222" s="254">
        <f t="shared" si="16"/>
        <v>0</v>
      </c>
      <c r="F222" s="254">
        <f t="shared" si="16"/>
        <v>0</v>
      </c>
      <c r="G222" s="240" t="e">
        <f t="shared" si="14"/>
        <v>#DIV/0!</v>
      </c>
      <c r="H222" s="241" t="e">
        <f t="shared" si="15"/>
        <v>#DIV/0!</v>
      </c>
      <c r="I222" s="12"/>
      <c r="J222" s="12"/>
      <c r="K222" s="12"/>
      <c r="L222" s="12"/>
      <c r="M222" s="12"/>
      <c r="P222" s="19"/>
    </row>
    <row r="223" spans="1:16" s="13" customFormat="1" ht="15.75" customHeight="1">
      <c r="A223" s="66" t="s">
        <v>110</v>
      </c>
      <c r="B223" s="63" t="s">
        <v>111</v>
      </c>
      <c r="C223" s="136"/>
      <c r="D223" s="64"/>
      <c r="E223" s="64"/>
      <c r="F223" s="64"/>
      <c r="G223" s="211" t="e">
        <f t="shared" si="14"/>
        <v>#DIV/0!</v>
      </c>
      <c r="H223" s="212" t="e">
        <f t="shared" si="15"/>
        <v>#DIV/0!</v>
      </c>
      <c r="I223" s="12"/>
      <c r="J223" s="12"/>
      <c r="K223" s="12"/>
      <c r="L223" s="12"/>
      <c r="M223" s="12"/>
      <c r="P223" s="19"/>
    </row>
    <row r="224" spans="1:16" s="13" customFormat="1" ht="36" customHeight="1">
      <c r="A224" s="299" t="s">
        <v>6</v>
      </c>
      <c r="B224" s="300"/>
      <c r="C224" s="255">
        <f>SUM(C199,C202,C221)</f>
        <v>0</v>
      </c>
      <c r="D224" s="255">
        <f>SUM(D199,D202,D221)</f>
        <v>0</v>
      </c>
      <c r="E224" s="255">
        <f>SUM(E199,E202,E221)</f>
        <v>0</v>
      </c>
      <c r="F224" s="255">
        <f>SUM(F199,F202,F221)</f>
        <v>0</v>
      </c>
      <c r="G224" s="215" t="e">
        <f t="shared" si="14"/>
        <v>#DIV/0!</v>
      </c>
      <c r="H224" s="216" t="e">
        <f t="shared" si="15"/>
        <v>#DIV/0!</v>
      </c>
      <c r="I224" s="12"/>
      <c r="J224" s="12"/>
      <c r="K224" s="12"/>
      <c r="L224" s="12"/>
      <c r="M224" s="12"/>
      <c r="P224" s="19"/>
    </row>
    <row r="225" spans="1:16" s="13" customFormat="1" ht="15">
      <c r="A225" s="11"/>
      <c r="B225" s="11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P225" s="19"/>
    </row>
    <row r="226" spans="1:16" s="13" customFormat="1" ht="15">
      <c r="A226" s="236" t="s">
        <v>82</v>
      </c>
      <c r="B226" s="235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P226" s="19"/>
    </row>
    <row r="227" spans="1:16" s="13" customFormat="1" ht="42.75">
      <c r="A227" s="288" t="s">
        <v>78</v>
      </c>
      <c r="B227" s="290" t="s">
        <v>3</v>
      </c>
      <c r="C227" s="290" t="s">
        <v>183</v>
      </c>
      <c r="D227" s="286" t="s">
        <v>194</v>
      </c>
      <c r="E227" s="286" t="s">
        <v>195</v>
      </c>
      <c r="F227" s="286" t="s">
        <v>196</v>
      </c>
      <c r="G227" s="286" t="s">
        <v>75</v>
      </c>
      <c r="H227" s="286" t="s">
        <v>75</v>
      </c>
      <c r="I227" s="12"/>
      <c r="J227" s="12"/>
      <c r="K227" s="12"/>
      <c r="L227" s="12"/>
      <c r="M227" s="12"/>
      <c r="P227" s="19"/>
    </row>
    <row r="228" spans="1:16" s="13" customFormat="1" ht="15">
      <c r="A228" s="289"/>
      <c r="B228" s="291"/>
      <c r="C228" s="291"/>
      <c r="D228" s="287"/>
      <c r="E228" s="287"/>
      <c r="F228" s="287"/>
      <c r="G228" s="287"/>
      <c r="H228" s="287"/>
      <c r="I228" s="12"/>
      <c r="J228" s="12"/>
      <c r="K228" s="12"/>
      <c r="L228" s="12"/>
      <c r="M228" s="12"/>
      <c r="P228" s="19"/>
    </row>
    <row r="229" spans="1:16" s="13" customFormat="1" ht="15">
      <c r="A229" s="292">
        <v>1</v>
      </c>
      <c r="B229" s="293"/>
      <c r="C229" s="74">
        <v>2</v>
      </c>
      <c r="D229" s="75">
        <v>3</v>
      </c>
      <c r="E229" s="75">
        <v>4</v>
      </c>
      <c r="F229" s="75">
        <v>5</v>
      </c>
      <c r="G229" s="75" t="s">
        <v>76</v>
      </c>
      <c r="H229" s="75" t="s">
        <v>77</v>
      </c>
      <c r="I229" s="12"/>
      <c r="J229" s="12"/>
      <c r="K229" s="12"/>
      <c r="L229" s="12"/>
      <c r="M229" s="12"/>
      <c r="P229" s="19"/>
    </row>
    <row r="230" spans="1:16" s="13" customFormat="1" ht="15">
      <c r="A230" s="256">
        <v>32</v>
      </c>
      <c r="B230" s="191" t="s">
        <v>11</v>
      </c>
      <c r="C230" s="170">
        <f aca="true" t="shared" si="17" ref="C230:F231">SUM(C231)</f>
        <v>0</v>
      </c>
      <c r="D230" s="170">
        <f t="shared" si="17"/>
        <v>0</v>
      </c>
      <c r="E230" s="170">
        <f t="shared" si="17"/>
        <v>0</v>
      </c>
      <c r="F230" s="170">
        <f t="shared" si="17"/>
        <v>0</v>
      </c>
      <c r="G230" s="215" t="e">
        <f>F230/C230*100</f>
        <v>#DIV/0!</v>
      </c>
      <c r="H230" s="216" t="e">
        <f>F230/E230*100</f>
        <v>#DIV/0!</v>
      </c>
      <c r="I230" s="12"/>
      <c r="J230" s="12"/>
      <c r="K230" s="12"/>
      <c r="L230" s="12"/>
      <c r="M230" s="12"/>
      <c r="P230" s="19"/>
    </row>
    <row r="231" spans="1:16" s="13" customFormat="1" ht="15">
      <c r="A231" s="229">
        <v>323</v>
      </c>
      <c r="B231" s="178" t="s">
        <v>72</v>
      </c>
      <c r="C231" s="257">
        <f t="shared" si="17"/>
        <v>0</v>
      </c>
      <c r="D231" s="257">
        <f t="shared" si="17"/>
        <v>0</v>
      </c>
      <c r="E231" s="257">
        <f t="shared" si="17"/>
        <v>0</v>
      </c>
      <c r="F231" s="257">
        <f t="shared" si="17"/>
        <v>0</v>
      </c>
      <c r="G231" s="240" t="e">
        <f>F231/C231*100</f>
        <v>#DIV/0!</v>
      </c>
      <c r="H231" s="241" t="e">
        <f>F231/E231*100</f>
        <v>#DIV/0!</v>
      </c>
      <c r="I231" s="12"/>
      <c r="J231" s="12"/>
      <c r="K231" s="12"/>
      <c r="L231" s="12"/>
      <c r="M231" s="12"/>
      <c r="P231" s="19"/>
    </row>
    <row r="232" spans="1:16" s="13" customFormat="1" ht="15">
      <c r="A232" s="66" t="s">
        <v>97</v>
      </c>
      <c r="B232" s="63" t="s">
        <v>98</v>
      </c>
      <c r="C232" s="137"/>
      <c r="D232" s="88"/>
      <c r="E232" s="88"/>
      <c r="F232" s="88"/>
      <c r="G232" s="211" t="e">
        <f>F232/C232*100</f>
        <v>#DIV/0!</v>
      </c>
      <c r="H232" s="212" t="e">
        <f>F232/E232*100</f>
        <v>#DIV/0!</v>
      </c>
      <c r="I232" s="12"/>
      <c r="J232" s="12"/>
      <c r="K232" s="12"/>
      <c r="L232" s="12"/>
      <c r="M232" s="12"/>
      <c r="P232" s="19"/>
    </row>
    <row r="233" spans="1:16" s="13" customFormat="1" ht="15">
      <c r="A233" s="299" t="s">
        <v>6</v>
      </c>
      <c r="B233" s="300"/>
      <c r="C233" s="200">
        <f>C230</f>
        <v>0</v>
      </c>
      <c r="D233" s="200">
        <f>D230</f>
        <v>0</v>
      </c>
      <c r="E233" s="200">
        <f>E230</f>
        <v>0</v>
      </c>
      <c r="F233" s="200">
        <f>F230</f>
        <v>0</v>
      </c>
      <c r="G233" s="215" t="e">
        <f>F233/C233*100</f>
        <v>#DIV/0!</v>
      </c>
      <c r="H233" s="216" t="e">
        <f>F233/E233*100</f>
        <v>#DIV/0!</v>
      </c>
      <c r="I233" s="12"/>
      <c r="J233" s="12"/>
      <c r="K233" s="12"/>
      <c r="L233" s="12"/>
      <c r="M233" s="12"/>
      <c r="P233" s="19"/>
    </row>
    <row r="234" spans="1:16" s="13" customFormat="1" ht="15">
      <c r="A234" s="11"/>
      <c r="B234" s="11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P234" s="19"/>
    </row>
    <row r="235" spans="1:16" s="13" customFormat="1" ht="15">
      <c r="A235" s="234" t="s">
        <v>33</v>
      </c>
      <c r="B235" s="235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P235" s="19"/>
    </row>
    <row r="236" spans="1:16" s="13" customFormat="1" ht="42.75">
      <c r="A236" s="288" t="s">
        <v>78</v>
      </c>
      <c r="B236" s="290" t="s">
        <v>3</v>
      </c>
      <c r="C236" s="290" t="s">
        <v>183</v>
      </c>
      <c r="D236" s="286" t="s">
        <v>194</v>
      </c>
      <c r="E236" s="286" t="s">
        <v>195</v>
      </c>
      <c r="F236" s="286" t="s">
        <v>196</v>
      </c>
      <c r="G236" s="286" t="s">
        <v>75</v>
      </c>
      <c r="H236" s="286" t="s">
        <v>75</v>
      </c>
      <c r="I236" s="12"/>
      <c r="J236" s="12"/>
      <c r="K236" s="12"/>
      <c r="L236" s="12"/>
      <c r="M236" s="12"/>
      <c r="P236" s="19"/>
    </row>
    <row r="237" spans="1:16" s="13" customFormat="1" ht="15">
      <c r="A237" s="289"/>
      <c r="B237" s="291"/>
      <c r="C237" s="291"/>
      <c r="D237" s="287"/>
      <c r="E237" s="287"/>
      <c r="F237" s="287"/>
      <c r="G237" s="287"/>
      <c r="H237" s="287"/>
      <c r="I237" s="12"/>
      <c r="J237" s="12"/>
      <c r="K237" s="12"/>
      <c r="L237" s="12"/>
      <c r="M237" s="12"/>
      <c r="P237" s="19"/>
    </row>
    <row r="238" spans="1:16" s="13" customFormat="1" ht="15">
      <c r="A238" s="292">
        <v>1</v>
      </c>
      <c r="B238" s="293"/>
      <c r="C238" s="74">
        <v>2</v>
      </c>
      <c r="D238" s="75">
        <v>3</v>
      </c>
      <c r="E238" s="75">
        <v>4</v>
      </c>
      <c r="F238" s="75">
        <v>5</v>
      </c>
      <c r="G238" s="75" t="s">
        <v>76</v>
      </c>
      <c r="H238" s="75" t="s">
        <v>77</v>
      </c>
      <c r="I238" s="12"/>
      <c r="J238" s="12"/>
      <c r="K238" s="12"/>
      <c r="L238" s="12"/>
      <c r="M238" s="12"/>
      <c r="P238" s="19"/>
    </row>
    <row r="239" spans="1:16" s="13" customFormat="1" ht="15">
      <c r="A239" s="256">
        <v>31</v>
      </c>
      <c r="B239" s="191" t="s">
        <v>7</v>
      </c>
      <c r="C239" s="252">
        <f>SUM(C240,C242,C244)</f>
        <v>3666104</v>
      </c>
      <c r="D239" s="252">
        <f>SUM(D240,D242,D244)</f>
        <v>4003350</v>
      </c>
      <c r="E239" s="252">
        <f>SUM(E240,E242,E244)</f>
        <v>4003350</v>
      </c>
      <c r="F239" s="252">
        <f>SUM(F240,F242,F244)</f>
        <v>3974361</v>
      </c>
      <c r="G239" s="215">
        <f>F239/C239*100</f>
        <v>108.4082993826689</v>
      </c>
      <c r="H239" s="216">
        <f>F239/E239*100</f>
        <v>99.27588144928622</v>
      </c>
      <c r="I239" s="12"/>
      <c r="J239" s="12"/>
      <c r="K239" s="12"/>
      <c r="L239" s="12"/>
      <c r="M239" s="12"/>
      <c r="P239" s="19"/>
    </row>
    <row r="240" spans="1:16" s="13" customFormat="1" ht="15">
      <c r="A240" s="229">
        <v>311</v>
      </c>
      <c r="B240" s="178" t="s">
        <v>174</v>
      </c>
      <c r="C240" s="254">
        <f>SUM(C241)</f>
        <v>3057107</v>
      </c>
      <c r="D240" s="254">
        <f>SUM(D241)</f>
        <v>3284261</v>
      </c>
      <c r="E240" s="254">
        <f>SUM(E241)</f>
        <v>3284261</v>
      </c>
      <c r="F240" s="254">
        <f>SUM(F241)</f>
        <v>3319468</v>
      </c>
      <c r="G240" s="240">
        <f aca="true" t="shared" si="18" ref="G240:G267">F240/C240*100</f>
        <v>108.5820025272259</v>
      </c>
      <c r="H240" s="241">
        <f aca="true" t="shared" si="19" ref="H240:H267">F240/E240*100</f>
        <v>101.07199153782236</v>
      </c>
      <c r="I240" s="12"/>
      <c r="J240" s="12"/>
      <c r="K240" s="12"/>
      <c r="L240" s="12"/>
      <c r="M240" s="12"/>
      <c r="P240" s="19"/>
    </row>
    <row r="241" spans="1:16" s="13" customFormat="1" ht="15">
      <c r="A241" s="20">
        <v>3111</v>
      </c>
      <c r="B241" s="21" t="s">
        <v>84</v>
      </c>
      <c r="C241" s="83">
        <v>3057107</v>
      </c>
      <c r="D241" s="127">
        <v>3284261</v>
      </c>
      <c r="E241" s="127">
        <v>3284261</v>
      </c>
      <c r="F241" s="127">
        <v>3319468</v>
      </c>
      <c r="G241" s="211">
        <f t="shared" si="18"/>
        <v>108.5820025272259</v>
      </c>
      <c r="H241" s="212">
        <f t="shared" si="19"/>
        <v>101.07199153782236</v>
      </c>
      <c r="I241" s="12"/>
      <c r="J241" s="12"/>
      <c r="K241" s="12"/>
      <c r="L241" s="12"/>
      <c r="M241" s="12"/>
      <c r="P241" s="19"/>
    </row>
    <row r="242" spans="1:16" s="13" customFormat="1" ht="15">
      <c r="A242" s="229">
        <v>312</v>
      </c>
      <c r="B242" s="178" t="s">
        <v>175</v>
      </c>
      <c r="C242" s="254">
        <f>SUM(C243)</f>
        <v>103742</v>
      </c>
      <c r="D242" s="254">
        <f>SUM(D243)</f>
        <v>135312</v>
      </c>
      <c r="E242" s="254">
        <f>SUM(E243)</f>
        <v>135312</v>
      </c>
      <c r="F242" s="254">
        <f>SUM(F243)</f>
        <v>111050</v>
      </c>
      <c r="G242" s="240">
        <f t="shared" si="18"/>
        <v>107.04439860422971</v>
      </c>
      <c r="H242" s="241">
        <f t="shared" si="19"/>
        <v>82.0695873241102</v>
      </c>
      <c r="I242" s="12"/>
      <c r="J242" s="12"/>
      <c r="K242" s="12"/>
      <c r="L242" s="12"/>
      <c r="M242" s="12"/>
      <c r="P242" s="19"/>
    </row>
    <row r="243" spans="1:16" s="13" customFormat="1" ht="15">
      <c r="A243" s="32">
        <v>3121</v>
      </c>
      <c r="B243" s="33" t="s">
        <v>175</v>
      </c>
      <c r="C243" s="92">
        <v>103742</v>
      </c>
      <c r="D243" s="92">
        <v>135312</v>
      </c>
      <c r="E243" s="92">
        <v>135312</v>
      </c>
      <c r="F243" s="34">
        <v>111050</v>
      </c>
      <c r="G243" s="211">
        <f t="shared" si="18"/>
        <v>107.04439860422971</v>
      </c>
      <c r="H243" s="212">
        <f t="shared" si="19"/>
        <v>82.0695873241102</v>
      </c>
      <c r="I243" s="12"/>
      <c r="J243" s="12"/>
      <c r="K243" s="12"/>
      <c r="L243" s="12"/>
      <c r="M243" s="12"/>
      <c r="P243" s="19"/>
    </row>
    <row r="244" spans="1:16" s="13" customFormat="1" ht="15" customHeight="1">
      <c r="A244" s="229">
        <v>313</v>
      </c>
      <c r="B244" s="178" t="s">
        <v>10</v>
      </c>
      <c r="C244" s="254">
        <f>SUM(C245:C246)</f>
        <v>505255</v>
      </c>
      <c r="D244" s="254">
        <f>SUM(D245:D246)</f>
        <v>583777</v>
      </c>
      <c r="E244" s="254">
        <f>SUM(E245:E246)</f>
        <v>583777</v>
      </c>
      <c r="F244" s="254">
        <f>SUM(F245:F246)</f>
        <v>543843</v>
      </c>
      <c r="G244" s="240">
        <f t="shared" si="18"/>
        <v>107.63733164441717</v>
      </c>
      <c r="H244" s="241">
        <f t="shared" si="19"/>
        <v>93.1593742130985</v>
      </c>
      <c r="I244" s="12"/>
      <c r="J244" s="12"/>
      <c r="K244" s="12"/>
      <c r="L244" s="12"/>
      <c r="M244" s="12"/>
      <c r="P244" s="19"/>
    </row>
    <row r="245" spans="1:16" s="13" customFormat="1" ht="15" customHeight="1">
      <c r="A245" s="32">
        <v>3132</v>
      </c>
      <c r="B245" s="33" t="s">
        <v>85</v>
      </c>
      <c r="C245" s="92">
        <v>505255</v>
      </c>
      <c r="D245" s="92">
        <v>583777</v>
      </c>
      <c r="E245" s="92">
        <v>583777</v>
      </c>
      <c r="F245" s="34">
        <v>543843</v>
      </c>
      <c r="G245" s="211">
        <f t="shared" si="18"/>
        <v>107.63733164441717</v>
      </c>
      <c r="H245" s="212">
        <f t="shared" si="19"/>
        <v>93.1593742130985</v>
      </c>
      <c r="I245" s="12"/>
      <c r="J245" s="12"/>
      <c r="K245" s="12"/>
      <c r="L245" s="12"/>
      <c r="M245" s="12"/>
      <c r="P245" s="19"/>
    </row>
    <row r="246" spans="1:16" s="13" customFormat="1" ht="15">
      <c r="A246" s="32">
        <v>3133</v>
      </c>
      <c r="B246" s="33" t="s">
        <v>176</v>
      </c>
      <c r="C246" s="92"/>
      <c r="D246" s="92"/>
      <c r="E246" s="92"/>
      <c r="F246" s="34"/>
      <c r="G246" s="211" t="e">
        <f t="shared" si="18"/>
        <v>#DIV/0!</v>
      </c>
      <c r="H246" s="212" t="e">
        <f t="shared" si="19"/>
        <v>#DIV/0!</v>
      </c>
      <c r="I246" s="12"/>
      <c r="J246" s="12"/>
      <c r="K246" s="12"/>
      <c r="L246" s="12"/>
      <c r="M246" s="12"/>
      <c r="P246" s="19"/>
    </row>
    <row r="247" spans="1:16" s="13" customFormat="1" ht="15">
      <c r="A247" s="221">
        <v>32</v>
      </c>
      <c r="B247" s="193" t="s">
        <v>11</v>
      </c>
      <c r="C247" s="253">
        <f>SUM(C248,C251,C253,C255)</f>
        <v>4571.1</v>
      </c>
      <c r="D247" s="253">
        <f>SUM(D248,D251,D253,D255)</f>
        <v>4571.1</v>
      </c>
      <c r="E247" s="253">
        <f>SUM(E248,E251,E253,E255)</f>
        <v>4571.1</v>
      </c>
      <c r="F247" s="253">
        <f>SUM(F248,F251,F253,F255)</f>
        <v>4571.1</v>
      </c>
      <c r="G247" s="215">
        <f t="shared" si="18"/>
        <v>100</v>
      </c>
      <c r="H247" s="216">
        <f t="shared" si="19"/>
        <v>100</v>
      </c>
      <c r="I247" s="12"/>
      <c r="J247" s="12"/>
      <c r="K247" s="12"/>
      <c r="L247" s="12"/>
      <c r="M247" s="12"/>
      <c r="P247" s="19"/>
    </row>
    <row r="248" spans="1:16" s="13" customFormat="1" ht="15">
      <c r="A248" s="229">
        <v>321</v>
      </c>
      <c r="B248" s="178" t="s">
        <v>12</v>
      </c>
      <c r="C248" s="254">
        <f>SUM(C249:C250)</f>
        <v>0</v>
      </c>
      <c r="D248" s="254">
        <f>SUM(D249:D250)</f>
        <v>0</v>
      </c>
      <c r="E248" s="254">
        <f>SUM(E249:E250)</f>
        <v>0</v>
      </c>
      <c r="F248" s="254">
        <f>SUM(F249:F250)</f>
        <v>0</v>
      </c>
      <c r="G248" s="240" t="e">
        <f t="shared" si="18"/>
        <v>#DIV/0!</v>
      </c>
      <c r="H248" s="241" t="e">
        <f t="shared" si="19"/>
        <v>#DIV/0!</v>
      </c>
      <c r="I248" s="12"/>
      <c r="J248" s="12"/>
      <c r="K248" s="12"/>
      <c r="L248" s="12"/>
      <c r="M248" s="12"/>
      <c r="P248" s="19"/>
    </row>
    <row r="249" spans="1:16" s="13" customFormat="1" ht="15">
      <c r="A249" s="20">
        <v>3212</v>
      </c>
      <c r="B249" s="21" t="s">
        <v>177</v>
      </c>
      <c r="C249" s="83"/>
      <c r="D249" s="22"/>
      <c r="E249" s="22"/>
      <c r="F249" s="22"/>
      <c r="G249" s="211" t="e">
        <f t="shared" si="18"/>
        <v>#DIV/0!</v>
      </c>
      <c r="H249" s="212" t="e">
        <f t="shared" si="19"/>
        <v>#DIV/0!</v>
      </c>
      <c r="I249" s="12"/>
      <c r="J249" s="12"/>
      <c r="K249" s="12"/>
      <c r="L249" s="12"/>
      <c r="M249" s="12"/>
      <c r="P249" s="19"/>
    </row>
    <row r="250" spans="1:16" s="13" customFormat="1" ht="15">
      <c r="A250" s="20">
        <v>3213</v>
      </c>
      <c r="B250" s="21" t="s">
        <v>135</v>
      </c>
      <c r="C250" s="83"/>
      <c r="D250" s="22"/>
      <c r="E250" s="22"/>
      <c r="F250" s="22"/>
      <c r="G250" s="211" t="e">
        <f t="shared" si="18"/>
        <v>#DIV/0!</v>
      </c>
      <c r="H250" s="212" t="e">
        <f t="shared" si="19"/>
        <v>#DIV/0!</v>
      </c>
      <c r="I250" s="12"/>
      <c r="J250" s="12"/>
      <c r="K250" s="12"/>
      <c r="L250" s="12"/>
      <c r="M250" s="12"/>
      <c r="P250" s="19"/>
    </row>
    <row r="251" spans="1:16" s="13" customFormat="1" ht="15">
      <c r="A251" s="261">
        <v>322</v>
      </c>
      <c r="B251" s="262" t="s">
        <v>14</v>
      </c>
      <c r="C251" s="263">
        <f>SUM(C252)</f>
        <v>0</v>
      </c>
      <c r="D251" s="263">
        <f>SUM(D252)</f>
        <v>0</v>
      </c>
      <c r="E251" s="263">
        <f>SUM(E252)</f>
        <v>0</v>
      </c>
      <c r="F251" s="263">
        <v>0</v>
      </c>
      <c r="G251" s="240" t="e">
        <f t="shared" si="18"/>
        <v>#DIV/0!</v>
      </c>
      <c r="H251" s="241" t="e">
        <f t="shared" si="19"/>
        <v>#DIV/0!</v>
      </c>
      <c r="I251" s="12"/>
      <c r="J251" s="12"/>
      <c r="K251" s="12"/>
      <c r="L251" s="12"/>
      <c r="M251" s="12"/>
      <c r="P251" s="19"/>
    </row>
    <row r="252" spans="1:16" s="13" customFormat="1" ht="15">
      <c r="A252" s="20">
        <v>3221</v>
      </c>
      <c r="B252" s="21" t="s">
        <v>15</v>
      </c>
      <c r="C252" s="83"/>
      <c r="D252" s="22"/>
      <c r="E252" s="22"/>
      <c r="F252" s="22"/>
      <c r="G252" s="211" t="e">
        <f t="shared" si="18"/>
        <v>#DIV/0!</v>
      </c>
      <c r="H252" s="212" t="e">
        <f t="shared" si="19"/>
        <v>#DIV/0!</v>
      </c>
      <c r="I252" s="12"/>
      <c r="J252" s="12"/>
      <c r="K252" s="12"/>
      <c r="L252" s="12"/>
      <c r="M252" s="12"/>
      <c r="P252" s="19"/>
    </row>
    <row r="253" spans="1:16" s="13" customFormat="1" ht="15">
      <c r="A253" s="261">
        <v>323</v>
      </c>
      <c r="B253" s="262" t="s">
        <v>16</v>
      </c>
      <c r="C253" s="263">
        <f>SUM(C254)</f>
        <v>4571.1</v>
      </c>
      <c r="D253" s="263">
        <f>SUM(D254)</f>
        <v>4571.1</v>
      </c>
      <c r="E253" s="263">
        <f>SUM(E254)</f>
        <v>4571.1</v>
      </c>
      <c r="F253" s="263">
        <f>SUM(F254)</f>
        <v>4571.1</v>
      </c>
      <c r="G253" s="240">
        <f t="shared" si="18"/>
        <v>100</v>
      </c>
      <c r="H253" s="241">
        <f t="shared" si="19"/>
        <v>100</v>
      </c>
      <c r="I253" s="12"/>
      <c r="J253" s="12"/>
      <c r="K253" s="12"/>
      <c r="L253" s="12"/>
      <c r="M253" s="12"/>
      <c r="P253" s="19"/>
    </row>
    <row r="254" spans="1:16" s="13" customFormat="1" ht="15">
      <c r="A254" s="20">
        <v>3237</v>
      </c>
      <c r="B254" s="21" t="s">
        <v>141</v>
      </c>
      <c r="C254" s="83">
        <v>4571.1</v>
      </c>
      <c r="D254" s="22">
        <v>4571.1</v>
      </c>
      <c r="E254" s="22">
        <v>4571.1</v>
      </c>
      <c r="F254" s="22">
        <v>4571.1</v>
      </c>
      <c r="G254" s="211">
        <f t="shared" si="18"/>
        <v>100</v>
      </c>
      <c r="H254" s="212">
        <f t="shared" si="19"/>
        <v>100</v>
      </c>
      <c r="I254" s="12"/>
      <c r="J254" s="12"/>
      <c r="K254" s="12"/>
      <c r="L254" s="12"/>
      <c r="M254" s="12"/>
      <c r="P254" s="19"/>
    </row>
    <row r="255" spans="1:16" s="13" customFormat="1" ht="15">
      <c r="A255" s="229">
        <v>329</v>
      </c>
      <c r="B255" s="178" t="s">
        <v>18</v>
      </c>
      <c r="C255" s="254">
        <f>SUM(C256)</f>
        <v>0</v>
      </c>
      <c r="D255" s="254">
        <f>SUM(D256)</f>
        <v>0</v>
      </c>
      <c r="E255" s="254">
        <f>SUM(E256)</f>
        <v>0</v>
      </c>
      <c r="F255" s="254">
        <f>SUM(F256)</f>
        <v>0</v>
      </c>
      <c r="G255" s="240" t="e">
        <f t="shared" si="18"/>
        <v>#DIV/0!</v>
      </c>
      <c r="H255" s="241" t="e">
        <f t="shared" si="19"/>
        <v>#DIV/0!</v>
      </c>
      <c r="I255" s="12"/>
      <c r="J255" s="12"/>
      <c r="K255" s="12"/>
      <c r="L255" s="12"/>
      <c r="M255" s="12"/>
      <c r="P255" s="19"/>
    </row>
    <row r="256" spans="1:14" s="13" customFormat="1" ht="15">
      <c r="A256" s="66">
        <v>3295</v>
      </c>
      <c r="B256" s="63" t="s">
        <v>108</v>
      </c>
      <c r="C256" s="84"/>
      <c r="D256" s="64"/>
      <c r="E256" s="64"/>
      <c r="F256" s="64"/>
      <c r="G256" s="211" t="e">
        <f t="shared" si="18"/>
        <v>#DIV/0!</v>
      </c>
      <c r="H256" s="212" t="e">
        <f t="shared" si="19"/>
        <v>#DIV/0!</v>
      </c>
      <c r="I256" s="12"/>
      <c r="J256" s="12"/>
      <c r="K256" s="12"/>
      <c r="N256" s="19"/>
    </row>
    <row r="257" spans="1:15" ht="19.5" customHeight="1">
      <c r="A257" s="225">
        <v>37</v>
      </c>
      <c r="B257" s="226" t="s">
        <v>178</v>
      </c>
      <c r="C257" s="264">
        <f aca="true" t="shared" si="20" ref="C257:F258">SUM(C258)</f>
        <v>0</v>
      </c>
      <c r="D257" s="264">
        <f t="shared" si="20"/>
        <v>1800</v>
      </c>
      <c r="E257" s="264">
        <f t="shared" si="20"/>
        <v>1800</v>
      </c>
      <c r="F257" s="264">
        <f t="shared" si="20"/>
        <v>1030</v>
      </c>
      <c r="G257" s="215" t="e">
        <f t="shared" si="18"/>
        <v>#DIV/0!</v>
      </c>
      <c r="H257" s="216">
        <f t="shared" si="19"/>
        <v>57.22222222222222</v>
      </c>
      <c r="I257" s="41"/>
      <c r="J257" s="41"/>
      <c r="K257" s="41"/>
      <c r="L257" s="41"/>
      <c r="M257" s="41"/>
      <c r="N257" s="35"/>
      <c r="O257" s="35"/>
    </row>
    <row r="258" spans="1:15" ht="27.75" customHeight="1">
      <c r="A258" s="206">
        <v>372</v>
      </c>
      <c r="B258" s="207" t="s">
        <v>179</v>
      </c>
      <c r="C258" s="265">
        <f t="shared" si="20"/>
        <v>0</v>
      </c>
      <c r="D258" s="265">
        <f t="shared" si="20"/>
        <v>1800</v>
      </c>
      <c r="E258" s="265">
        <f t="shared" si="20"/>
        <v>1800</v>
      </c>
      <c r="F258" s="265">
        <f t="shared" si="20"/>
        <v>1030</v>
      </c>
      <c r="G258" s="240" t="e">
        <f t="shared" si="18"/>
        <v>#DIV/0!</v>
      </c>
      <c r="H258" s="241">
        <f t="shared" si="19"/>
        <v>57.22222222222222</v>
      </c>
      <c r="I258" s="41"/>
      <c r="J258" s="41"/>
      <c r="K258" s="41"/>
      <c r="L258" s="41"/>
      <c r="M258" s="41"/>
      <c r="N258" s="35"/>
      <c r="O258" s="35"/>
    </row>
    <row r="259" spans="1:15" ht="15">
      <c r="A259" s="164">
        <v>3722</v>
      </c>
      <c r="B259" s="73" t="s">
        <v>152</v>
      </c>
      <c r="C259" s="160"/>
      <c r="D259" s="23">
        <v>1800</v>
      </c>
      <c r="E259" s="23">
        <v>1800</v>
      </c>
      <c r="F259" s="23">
        <v>1030</v>
      </c>
      <c r="G259" s="211" t="e">
        <f t="shared" si="18"/>
        <v>#DIV/0!</v>
      </c>
      <c r="H259" s="212">
        <f t="shared" si="19"/>
        <v>57.22222222222222</v>
      </c>
      <c r="I259" s="41"/>
      <c r="J259" s="41"/>
      <c r="K259" s="41"/>
      <c r="L259" s="41"/>
      <c r="M259" s="41"/>
      <c r="N259" s="35"/>
      <c r="O259" s="35"/>
    </row>
    <row r="260" spans="1:14" s="13" customFormat="1" ht="15">
      <c r="A260" s="225">
        <v>4</v>
      </c>
      <c r="B260" s="226" t="s">
        <v>173</v>
      </c>
      <c r="C260" s="260">
        <f>SUM(C261)</f>
        <v>10476</v>
      </c>
      <c r="D260" s="260">
        <f>SUM(D261)</f>
        <v>3100</v>
      </c>
      <c r="E260" s="260">
        <f>SUM(E261)</f>
        <v>3100</v>
      </c>
      <c r="F260" s="260">
        <f>SUM(F261)</f>
        <v>4616</v>
      </c>
      <c r="G260" s="215">
        <f t="shared" si="18"/>
        <v>44.06261932035128</v>
      </c>
      <c r="H260" s="216">
        <f t="shared" si="19"/>
        <v>148.90322580645162</v>
      </c>
      <c r="I260" s="12"/>
      <c r="J260" s="12"/>
      <c r="K260" s="12"/>
      <c r="N260" s="19"/>
    </row>
    <row r="261" spans="1:14" s="13" customFormat="1" ht="15">
      <c r="A261" s="258">
        <v>42</v>
      </c>
      <c r="B261" s="259" t="s">
        <v>166</v>
      </c>
      <c r="C261" s="260">
        <f>SUM(C262,C265)</f>
        <v>10476</v>
      </c>
      <c r="D261" s="260">
        <f>SUM(D262,D265)</f>
        <v>3100</v>
      </c>
      <c r="E261" s="260">
        <f>SUM(E262,E265)</f>
        <v>3100</v>
      </c>
      <c r="F261" s="260">
        <f>SUM(F262,F265)</f>
        <v>4616</v>
      </c>
      <c r="G261" s="215">
        <f t="shared" si="18"/>
        <v>44.06261932035128</v>
      </c>
      <c r="H261" s="216">
        <f t="shared" si="19"/>
        <v>148.90322580645162</v>
      </c>
      <c r="I261" s="12"/>
      <c r="J261" s="12"/>
      <c r="K261" s="12"/>
      <c r="N261" s="19"/>
    </row>
    <row r="262" spans="1:14" s="43" customFormat="1" ht="15">
      <c r="A262" s="206">
        <v>422</v>
      </c>
      <c r="B262" s="207" t="s">
        <v>21</v>
      </c>
      <c r="C262" s="208">
        <f>SUM(C263:C264)</f>
        <v>6000</v>
      </c>
      <c r="D262" s="208">
        <f>SUM(D263:D264)</f>
        <v>1000</v>
      </c>
      <c r="E262" s="208">
        <f>SUM(E263:E264)</f>
        <v>1000</v>
      </c>
      <c r="F262" s="208">
        <f>SUM(F263:F264)</f>
        <v>0</v>
      </c>
      <c r="G262" s="240">
        <f t="shared" si="18"/>
        <v>0</v>
      </c>
      <c r="H262" s="241">
        <f t="shared" si="19"/>
        <v>0</v>
      </c>
      <c r="I262" s="23"/>
      <c r="J262" s="23"/>
      <c r="K262" s="23"/>
      <c r="N262" s="3"/>
    </row>
    <row r="263" spans="1:14" s="13" customFormat="1" ht="15">
      <c r="A263" s="164">
        <v>4221</v>
      </c>
      <c r="B263" s="73" t="s">
        <v>113</v>
      </c>
      <c r="C263" s="160">
        <v>6000</v>
      </c>
      <c r="D263" s="23">
        <v>1000</v>
      </c>
      <c r="E263" s="23">
        <v>1000</v>
      </c>
      <c r="F263" s="23"/>
      <c r="G263" s="211">
        <f t="shared" si="18"/>
        <v>0</v>
      </c>
      <c r="H263" s="212">
        <f t="shared" si="19"/>
        <v>0</v>
      </c>
      <c r="I263" s="12"/>
      <c r="J263" s="12"/>
      <c r="K263" s="12"/>
      <c r="N263" s="19"/>
    </row>
    <row r="264" spans="1:14" s="43" customFormat="1" ht="15">
      <c r="A264" s="164">
        <v>4226</v>
      </c>
      <c r="B264" s="73" t="s">
        <v>145</v>
      </c>
      <c r="C264" s="160"/>
      <c r="D264" s="23"/>
      <c r="E264" s="23"/>
      <c r="F264" s="23"/>
      <c r="G264" s="211" t="e">
        <f t="shared" si="18"/>
        <v>#DIV/0!</v>
      </c>
      <c r="H264" s="212" t="e">
        <f t="shared" si="19"/>
        <v>#DIV/0!</v>
      </c>
      <c r="I264" s="23"/>
      <c r="J264" s="23"/>
      <c r="K264" s="23"/>
      <c r="N264" s="3"/>
    </row>
    <row r="265" spans="1:14" s="13" customFormat="1" ht="15">
      <c r="A265" s="206">
        <v>424</v>
      </c>
      <c r="B265" s="207" t="s">
        <v>167</v>
      </c>
      <c r="C265" s="208">
        <f>SUM(C266)</f>
        <v>4476</v>
      </c>
      <c r="D265" s="208">
        <f>SUM(D266)</f>
        <v>2100</v>
      </c>
      <c r="E265" s="208">
        <f>SUM(E266)</f>
        <v>2100</v>
      </c>
      <c r="F265" s="208">
        <f>SUM(F266)</f>
        <v>4616</v>
      </c>
      <c r="G265" s="240">
        <f t="shared" si="18"/>
        <v>103.1277926720286</v>
      </c>
      <c r="H265" s="241">
        <f t="shared" si="19"/>
        <v>219.8095238095238</v>
      </c>
      <c r="I265" s="12"/>
      <c r="J265" s="12"/>
      <c r="K265" s="12"/>
      <c r="N265" s="19"/>
    </row>
    <row r="266" spans="1:14" s="13" customFormat="1" ht="15">
      <c r="A266" s="164">
        <v>4241</v>
      </c>
      <c r="B266" s="73" t="s">
        <v>144</v>
      </c>
      <c r="C266" s="160">
        <v>4476</v>
      </c>
      <c r="D266" s="23">
        <v>2100</v>
      </c>
      <c r="E266" s="23">
        <v>2100</v>
      </c>
      <c r="F266" s="23">
        <v>4616</v>
      </c>
      <c r="G266" s="211">
        <f t="shared" si="18"/>
        <v>103.1277926720286</v>
      </c>
      <c r="H266" s="212">
        <f t="shared" si="19"/>
        <v>219.8095238095238</v>
      </c>
      <c r="I266" s="12"/>
      <c r="J266" s="12"/>
      <c r="K266" s="12"/>
      <c r="N266" s="19"/>
    </row>
    <row r="267" spans="1:11" s="35" customFormat="1" ht="26.25" customHeight="1">
      <c r="A267" s="299" t="s">
        <v>6</v>
      </c>
      <c r="B267" s="300"/>
      <c r="C267" s="255">
        <f>SUM(C239,C247,C257,,C261)</f>
        <v>3681151.1</v>
      </c>
      <c r="D267" s="255">
        <f>SUM(D239,D247,D257,D261)</f>
        <v>4012821.1</v>
      </c>
      <c r="E267" s="255">
        <f>SUM(E239,E247,E257,E261)</f>
        <v>4012821.1</v>
      </c>
      <c r="F267" s="255">
        <f>SUM(F239,F247,F257,F261)</f>
        <v>3984578.1</v>
      </c>
      <c r="G267" s="215">
        <f t="shared" si="18"/>
        <v>108.2427205989996</v>
      </c>
      <c r="H267" s="216">
        <f t="shared" si="19"/>
        <v>99.29618093365788</v>
      </c>
      <c r="I267" s="12"/>
      <c r="J267" s="12"/>
      <c r="K267" s="12"/>
    </row>
    <row r="268" spans="1:15" ht="19.5" customHeight="1">
      <c r="A268" s="11"/>
      <c r="B268" s="11"/>
      <c r="C268" s="11"/>
      <c r="D268" s="12"/>
      <c r="E268" s="12"/>
      <c r="F268" s="12"/>
      <c r="G268" s="12"/>
      <c r="H268" s="12"/>
      <c r="I268" s="41"/>
      <c r="J268" s="41"/>
      <c r="K268" s="41"/>
      <c r="L268" s="41"/>
      <c r="M268" s="41"/>
      <c r="N268" s="35"/>
      <c r="O268" s="35"/>
    </row>
    <row r="269" spans="1:15" ht="19.5" customHeight="1">
      <c r="A269" s="234" t="s">
        <v>116</v>
      </c>
      <c r="B269" s="235"/>
      <c r="C269" s="12"/>
      <c r="D269" s="12"/>
      <c r="E269" s="12"/>
      <c r="F269" s="12"/>
      <c r="G269" s="12"/>
      <c r="H269" s="12"/>
      <c r="I269" s="41"/>
      <c r="J269" s="41"/>
      <c r="K269" s="41"/>
      <c r="L269" s="41"/>
      <c r="M269" s="41"/>
      <c r="N269" s="35"/>
      <c r="O269" s="35"/>
    </row>
    <row r="270" spans="1:15" ht="27.75" customHeight="1">
      <c r="A270" s="288" t="s">
        <v>78</v>
      </c>
      <c r="B270" s="290" t="s">
        <v>3</v>
      </c>
      <c r="C270" s="290" t="s">
        <v>183</v>
      </c>
      <c r="D270" s="286" t="s">
        <v>194</v>
      </c>
      <c r="E270" s="286" t="s">
        <v>195</v>
      </c>
      <c r="F270" s="286" t="s">
        <v>196</v>
      </c>
      <c r="G270" s="286" t="s">
        <v>75</v>
      </c>
      <c r="H270" s="286" t="s">
        <v>75</v>
      </c>
      <c r="I270" s="41"/>
      <c r="J270" s="41"/>
      <c r="K270" s="41"/>
      <c r="L270" s="41"/>
      <c r="M270" s="41"/>
      <c r="N270" s="35"/>
      <c r="O270" s="35"/>
    </row>
    <row r="271" spans="1:15" ht="15">
      <c r="A271" s="289"/>
      <c r="B271" s="291"/>
      <c r="C271" s="291"/>
      <c r="D271" s="287"/>
      <c r="E271" s="287"/>
      <c r="F271" s="287"/>
      <c r="G271" s="287"/>
      <c r="H271" s="287"/>
      <c r="I271" s="41"/>
      <c r="J271" s="41"/>
      <c r="K271" s="41"/>
      <c r="L271" s="41"/>
      <c r="M271" s="41"/>
      <c r="N271" s="35"/>
      <c r="O271" s="35"/>
    </row>
    <row r="272" spans="1:15" ht="17.25" customHeight="1">
      <c r="A272" s="292">
        <v>1</v>
      </c>
      <c r="B272" s="293"/>
      <c r="C272" s="74">
        <v>2</v>
      </c>
      <c r="D272" s="75">
        <v>3</v>
      </c>
      <c r="E272" s="75">
        <v>4</v>
      </c>
      <c r="F272" s="75">
        <v>5</v>
      </c>
      <c r="G272" s="75" t="s">
        <v>76</v>
      </c>
      <c r="H272" s="75" t="s">
        <v>77</v>
      </c>
      <c r="I272" s="41"/>
      <c r="J272" s="41"/>
      <c r="K272" s="41"/>
      <c r="L272" s="41"/>
      <c r="M272" s="41"/>
      <c r="N272" s="35"/>
      <c r="O272" s="35"/>
    </row>
    <row r="273" spans="1:15" s="19" customFormat="1" ht="15">
      <c r="A273" s="256">
        <v>4</v>
      </c>
      <c r="B273" s="191" t="s">
        <v>181</v>
      </c>
      <c r="C273" s="266">
        <f>SUM(C274,C276)</f>
        <v>641</v>
      </c>
      <c r="D273" s="266">
        <f>SUM(D274,D276)</f>
        <v>5064</v>
      </c>
      <c r="E273" s="266">
        <f>SUM(E274,E276)</f>
        <v>5064</v>
      </c>
      <c r="F273" s="266">
        <f>SUM(F274,F277)</f>
        <v>0</v>
      </c>
      <c r="G273" s="215">
        <f aca="true" t="shared" si="21" ref="G273:G278">F273/C273*100</f>
        <v>0</v>
      </c>
      <c r="H273" s="216">
        <f aca="true" t="shared" si="22" ref="H273:H278">F273/E273*100</f>
        <v>0</v>
      </c>
      <c r="I273" s="349"/>
      <c r="J273" s="348"/>
      <c r="K273" s="348"/>
      <c r="L273" s="347"/>
      <c r="M273" s="347"/>
      <c r="N273" s="35"/>
      <c r="O273" s="35"/>
    </row>
    <row r="274" spans="1:15" ht="15">
      <c r="A274" s="221">
        <v>42</v>
      </c>
      <c r="B274" s="193" t="s">
        <v>166</v>
      </c>
      <c r="C274" s="268">
        <f>SUM(C275)</f>
        <v>641</v>
      </c>
      <c r="D274" s="268">
        <f>SUM(D275)</f>
        <v>5064</v>
      </c>
      <c r="E274" s="268">
        <f>SUM(E275)</f>
        <v>5064</v>
      </c>
      <c r="F274" s="268">
        <f>SUM(F275)</f>
        <v>0</v>
      </c>
      <c r="G274" s="215">
        <f t="shared" si="21"/>
        <v>0</v>
      </c>
      <c r="H274" s="216">
        <f t="shared" si="22"/>
        <v>0</v>
      </c>
      <c r="I274" s="349"/>
      <c r="J274" s="348"/>
      <c r="K274" s="348"/>
      <c r="L274" s="347"/>
      <c r="M274" s="347"/>
      <c r="N274" s="35"/>
      <c r="O274" s="35"/>
    </row>
    <row r="275" spans="1:15" ht="19.5" customHeight="1">
      <c r="A275" s="261">
        <v>422</v>
      </c>
      <c r="B275" s="262" t="s">
        <v>21</v>
      </c>
      <c r="C275" s="269">
        <v>641</v>
      </c>
      <c r="D275" s="269">
        <v>5064</v>
      </c>
      <c r="E275" s="269">
        <v>5064</v>
      </c>
      <c r="F275" s="269"/>
      <c r="G275" s="270">
        <f t="shared" si="21"/>
        <v>0</v>
      </c>
      <c r="H275" s="271">
        <f t="shared" si="22"/>
        <v>0</v>
      </c>
      <c r="I275" s="349"/>
      <c r="J275" s="348"/>
      <c r="K275" s="348"/>
      <c r="L275" s="347"/>
      <c r="M275" s="347"/>
      <c r="N275" s="35"/>
      <c r="O275" s="35"/>
    </row>
    <row r="276" spans="1:15" ht="15">
      <c r="A276" s="272">
        <v>4221</v>
      </c>
      <c r="B276" s="273" t="s">
        <v>113</v>
      </c>
      <c r="C276" s="274"/>
      <c r="D276" s="275"/>
      <c r="E276" s="275"/>
      <c r="F276" s="112"/>
      <c r="G276" s="276" t="e">
        <f t="shared" si="21"/>
        <v>#DIV/0!</v>
      </c>
      <c r="H276" s="277" t="e">
        <f t="shared" si="22"/>
        <v>#DIV/0!</v>
      </c>
      <c r="I276" s="17"/>
      <c r="J276" s="17"/>
      <c r="K276" s="17"/>
      <c r="L276" s="17"/>
      <c r="M276" s="17"/>
      <c r="N276" s="35"/>
      <c r="O276" s="35"/>
    </row>
    <row r="277" spans="1:15" s="86" customFormat="1" ht="15">
      <c r="A277" s="66">
        <v>4241</v>
      </c>
      <c r="B277" s="63" t="s">
        <v>144</v>
      </c>
      <c r="C277" s="138">
        <v>72</v>
      </c>
      <c r="D277" s="88"/>
      <c r="E277" s="88"/>
      <c r="F277" s="64"/>
      <c r="G277" s="211">
        <f t="shared" si="21"/>
        <v>0</v>
      </c>
      <c r="H277" s="212" t="e">
        <f t="shared" si="22"/>
        <v>#DIV/0!</v>
      </c>
      <c r="I277" s="70"/>
      <c r="J277" s="70"/>
      <c r="K277" s="70"/>
      <c r="L277" s="71"/>
      <c r="M277" s="71"/>
      <c r="N277" s="36"/>
      <c r="O277" s="36"/>
    </row>
    <row r="278" spans="1:15" ht="14.25" customHeight="1">
      <c r="A278" s="299" t="s">
        <v>6</v>
      </c>
      <c r="B278" s="309"/>
      <c r="C278" s="267">
        <v>713</v>
      </c>
      <c r="D278" s="267">
        <f>D273</f>
        <v>5064</v>
      </c>
      <c r="E278" s="267">
        <f>E273</f>
        <v>5064</v>
      </c>
      <c r="F278" s="267">
        <f>F273</f>
        <v>0</v>
      </c>
      <c r="G278" s="215">
        <f t="shared" si="21"/>
        <v>0</v>
      </c>
      <c r="H278" s="216">
        <f t="shared" si="22"/>
        <v>0</v>
      </c>
      <c r="I278" s="17"/>
      <c r="J278" s="17"/>
      <c r="K278" s="17"/>
      <c r="L278" s="17"/>
      <c r="M278" s="17"/>
      <c r="N278" s="35"/>
      <c r="O278" s="35"/>
    </row>
    <row r="279" spans="1:15" ht="29.25" customHeight="1">
      <c r="A279" s="11"/>
      <c r="B279" s="11"/>
      <c r="C279" s="12"/>
      <c r="D279" s="12"/>
      <c r="E279" s="12"/>
      <c r="F279" s="12"/>
      <c r="G279" s="12"/>
      <c r="H279" s="12"/>
      <c r="I279" s="24"/>
      <c r="J279" s="24"/>
      <c r="K279" s="24"/>
      <c r="L279" s="40"/>
      <c r="M279" s="40"/>
      <c r="N279" s="35"/>
      <c r="O279" s="35"/>
    </row>
    <row r="280" spans="1:15" ht="37.5">
      <c r="A280" s="298" t="s">
        <v>188</v>
      </c>
      <c r="B280" s="298"/>
      <c r="C280" s="298"/>
      <c r="D280" s="87"/>
      <c r="E280" s="12"/>
      <c r="F280" s="12"/>
      <c r="G280" s="12"/>
      <c r="H280" s="12"/>
      <c r="I280" s="24"/>
      <c r="J280" s="24"/>
      <c r="K280" s="24"/>
      <c r="L280" s="40"/>
      <c r="M280" s="40"/>
      <c r="N280" s="35"/>
      <c r="O280" s="35"/>
    </row>
    <row r="281" spans="1:15" ht="20.25" customHeight="1">
      <c r="A281" s="236" t="s">
        <v>81</v>
      </c>
      <c r="B281" s="237"/>
      <c r="C281" s="39"/>
      <c r="D281" s="39"/>
      <c r="E281" s="39"/>
      <c r="F281" s="39"/>
      <c r="G281" s="39"/>
      <c r="H281" s="39"/>
      <c r="I281" s="41"/>
      <c r="J281" s="41"/>
      <c r="K281" s="41"/>
      <c r="L281" s="41"/>
      <c r="M281" s="41"/>
      <c r="N281" s="35"/>
      <c r="O281" s="35"/>
    </row>
    <row r="282" spans="1:15" s="19" customFormat="1" ht="43.5" customHeight="1">
      <c r="A282" s="288" t="s">
        <v>78</v>
      </c>
      <c r="B282" s="290" t="s">
        <v>3</v>
      </c>
      <c r="C282" s="290" t="s">
        <v>183</v>
      </c>
      <c r="D282" s="286" t="s">
        <v>194</v>
      </c>
      <c r="E282" s="286" t="s">
        <v>195</v>
      </c>
      <c r="F282" s="286" t="s">
        <v>196</v>
      </c>
      <c r="G282" s="286" t="s">
        <v>75</v>
      </c>
      <c r="H282" s="286" t="s">
        <v>75</v>
      </c>
      <c r="I282" s="41"/>
      <c r="J282" s="41"/>
      <c r="K282" s="41"/>
      <c r="L282" s="41"/>
      <c r="M282" s="41"/>
      <c r="N282" s="35"/>
      <c r="O282" s="35"/>
    </row>
    <row r="283" spans="1:15" ht="19.5" customHeight="1">
      <c r="A283" s="289"/>
      <c r="B283" s="291"/>
      <c r="C283" s="291"/>
      <c r="D283" s="287"/>
      <c r="E283" s="287"/>
      <c r="F283" s="287"/>
      <c r="G283" s="287"/>
      <c r="H283" s="287"/>
      <c r="I283" s="36"/>
      <c r="J283" s="36"/>
      <c r="K283" s="36"/>
      <c r="L283" s="36"/>
      <c r="M283" s="36"/>
      <c r="N283" s="35"/>
      <c r="O283" s="35"/>
    </row>
    <row r="284" spans="1:15" s="52" customFormat="1" ht="19.5">
      <c r="A284" s="292">
        <v>1</v>
      </c>
      <c r="B284" s="293"/>
      <c r="C284" s="74">
        <v>2</v>
      </c>
      <c r="D284" s="75">
        <v>3</v>
      </c>
      <c r="E284" s="75">
        <v>4</v>
      </c>
      <c r="F284" s="75">
        <v>5</v>
      </c>
      <c r="G284" s="75" t="s">
        <v>76</v>
      </c>
      <c r="H284" s="75" t="s">
        <v>77</v>
      </c>
      <c r="I284" s="48"/>
      <c r="J284" s="48"/>
      <c r="K284" s="49"/>
      <c r="L284" s="48"/>
      <c r="M284" s="48"/>
      <c r="N284" s="50" t="e">
        <f>SUM(#REF!,#REF!,#REF!,#REF!,#REF!,#REF!,#REF!)</f>
        <v>#REF!</v>
      </c>
      <c r="O284" s="51" t="e">
        <f>SUM(#REF!,#REF!,#REF!,#REF!,#REF!,#REF!,#REF!)</f>
        <v>#REF!</v>
      </c>
    </row>
    <row r="285" spans="1:15" s="52" customFormat="1" ht="30">
      <c r="A285" s="256">
        <v>42</v>
      </c>
      <c r="B285" s="191" t="s">
        <v>22</v>
      </c>
      <c r="C285" s="252">
        <f>SUM(C288)</f>
        <v>0</v>
      </c>
      <c r="D285" s="252">
        <f aca="true" t="shared" si="23" ref="D285:F286">SUM(D286)</f>
        <v>0</v>
      </c>
      <c r="E285" s="252">
        <f t="shared" si="23"/>
        <v>0</v>
      </c>
      <c r="F285" s="252">
        <f t="shared" si="23"/>
        <v>0</v>
      </c>
      <c r="G285" s="215" t="e">
        <f aca="true" t="shared" si="24" ref="G285:G290">F285/C285*100</f>
        <v>#DIV/0!</v>
      </c>
      <c r="H285" s="216" t="e">
        <f aca="true" t="shared" si="25" ref="H285:H290">F285/E285*100</f>
        <v>#DIV/0!</v>
      </c>
      <c r="I285" s="48"/>
      <c r="J285" s="48"/>
      <c r="K285" s="49"/>
      <c r="L285" s="48"/>
      <c r="M285" s="48"/>
      <c r="N285" s="48"/>
      <c r="O285" s="48"/>
    </row>
    <row r="286" spans="1:8" s="86" customFormat="1" ht="15">
      <c r="A286" s="229">
        <v>422</v>
      </c>
      <c r="B286" s="178" t="s">
        <v>21</v>
      </c>
      <c r="C286" s="254">
        <f>SUM(C287)</f>
        <v>22255</v>
      </c>
      <c r="D286" s="254">
        <f t="shared" si="23"/>
        <v>0</v>
      </c>
      <c r="E286" s="254">
        <f t="shared" si="23"/>
        <v>0</v>
      </c>
      <c r="F286" s="254">
        <f t="shared" si="23"/>
        <v>0</v>
      </c>
      <c r="G286" s="240">
        <f t="shared" si="24"/>
        <v>0</v>
      </c>
      <c r="H286" s="241" t="e">
        <f t="shared" si="25"/>
        <v>#DIV/0!</v>
      </c>
    </row>
    <row r="287" spans="1:8" ht="13.5" customHeight="1">
      <c r="A287" s="141" t="s">
        <v>112</v>
      </c>
      <c r="B287" s="139" t="s">
        <v>113</v>
      </c>
      <c r="C287" s="140">
        <v>22255</v>
      </c>
      <c r="D287" s="64"/>
      <c r="E287" s="64"/>
      <c r="F287" s="64"/>
      <c r="G287" s="211">
        <f t="shared" si="24"/>
        <v>0</v>
      </c>
      <c r="H287" s="212" t="e">
        <f t="shared" si="25"/>
        <v>#DIV/0!</v>
      </c>
    </row>
    <row r="288" spans="1:8" ht="30" customHeight="1">
      <c r="A288" s="229">
        <v>424</v>
      </c>
      <c r="B288" s="178" t="s">
        <v>193</v>
      </c>
      <c r="C288" s="254">
        <f>SUM(C289)</f>
        <v>0</v>
      </c>
      <c r="D288" s="254"/>
      <c r="E288" s="254"/>
      <c r="F288" s="254"/>
      <c r="G288" s="240" t="e">
        <f t="shared" si="24"/>
        <v>#DIV/0!</v>
      </c>
      <c r="H288" s="241" t="e">
        <f t="shared" si="25"/>
        <v>#DIV/0!</v>
      </c>
    </row>
    <row r="289" spans="1:8" ht="15">
      <c r="A289" s="141">
        <v>4241</v>
      </c>
      <c r="B289" s="139" t="s">
        <v>144</v>
      </c>
      <c r="C289" s="140"/>
      <c r="D289" s="64"/>
      <c r="E289" s="64"/>
      <c r="F289" s="64"/>
      <c r="G289" s="211" t="e">
        <f t="shared" si="24"/>
        <v>#DIV/0!</v>
      </c>
      <c r="H289" s="212" t="e">
        <f t="shared" si="25"/>
        <v>#DIV/0!</v>
      </c>
    </row>
    <row r="290" spans="1:8" ht="25.5" customHeight="1">
      <c r="A290" s="310" t="s">
        <v>6</v>
      </c>
      <c r="B290" s="311"/>
      <c r="C290" s="278">
        <v>22255</v>
      </c>
      <c r="D290" s="278">
        <f>D285</f>
        <v>0</v>
      </c>
      <c r="E290" s="278">
        <f>E285</f>
        <v>0</v>
      </c>
      <c r="F290" s="278">
        <f>F285</f>
        <v>0</v>
      </c>
      <c r="G290" s="215">
        <f t="shared" si="24"/>
        <v>0</v>
      </c>
      <c r="H290" s="216" t="e">
        <f t="shared" si="25"/>
        <v>#DIV/0!</v>
      </c>
    </row>
    <row r="291" spans="1:8" s="19" customFormat="1" ht="15">
      <c r="A291" s="37"/>
      <c r="B291" s="37"/>
      <c r="C291" s="37"/>
      <c r="D291" s="36"/>
      <c r="E291" s="36"/>
      <c r="F291" s="36"/>
      <c r="G291" s="36"/>
      <c r="H291" s="41"/>
    </row>
    <row r="292" spans="1:8" ht="15">
      <c r="A292" s="236" t="s">
        <v>80</v>
      </c>
      <c r="B292" s="238"/>
      <c r="C292" s="37"/>
      <c r="D292" s="36"/>
      <c r="E292" s="36"/>
      <c r="F292" s="36"/>
      <c r="G292" s="36"/>
      <c r="H292" s="41"/>
    </row>
    <row r="293" spans="1:8" ht="42.75">
      <c r="A293" s="288" t="s">
        <v>78</v>
      </c>
      <c r="B293" s="290" t="s">
        <v>3</v>
      </c>
      <c r="C293" s="290" t="s">
        <v>183</v>
      </c>
      <c r="D293" s="286" t="s">
        <v>194</v>
      </c>
      <c r="E293" s="286" t="s">
        <v>195</v>
      </c>
      <c r="F293" s="286" t="s">
        <v>196</v>
      </c>
      <c r="G293" s="286" t="s">
        <v>75</v>
      </c>
      <c r="H293" s="286" t="s">
        <v>75</v>
      </c>
    </row>
    <row r="294" spans="1:8" ht="15">
      <c r="A294" s="289"/>
      <c r="B294" s="291"/>
      <c r="C294" s="291"/>
      <c r="D294" s="287"/>
      <c r="E294" s="287"/>
      <c r="F294" s="287"/>
      <c r="G294" s="287"/>
      <c r="H294" s="287"/>
    </row>
    <row r="295" spans="1:8" ht="15">
      <c r="A295" s="292">
        <v>1</v>
      </c>
      <c r="B295" s="293"/>
      <c r="C295" s="74">
        <v>2</v>
      </c>
      <c r="D295" s="75">
        <v>3</v>
      </c>
      <c r="E295" s="75">
        <v>4</v>
      </c>
      <c r="F295" s="75">
        <v>5</v>
      </c>
      <c r="G295" s="75" t="s">
        <v>76</v>
      </c>
      <c r="H295" s="75" t="s">
        <v>77</v>
      </c>
    </row>
    <row r="296" spans="1:8" ht="30">
      <c r="A296" s="256">
        <v>42</v>
      </c>
      <c r="B296" s="191" t="s">
        <v>22</v>
      </c>
      <c r="C296" s="279">
        <f>SUM(C297)</f>
        <v>1113</v>
      </c>
      <c r="D296" s="279">
        <f>SUM(D297)</f>
        <v>3000</v>
      </c>
      <c r="E296" s="279">
        <f>SUM(E297)</f>
        <v>3000</v>
      </c>
      <c r="F296" s="279">
        <f>SUM(F297)</f>
        <v>6485</v>
      </c>
      <c r="G296" s="215">
        <f>F296/C296*100</f>
        <v>582.659478885894</v>
      </c>
      <c r="H296" s="216">
        <f>F296/E296*100</f>
        <v>216.16666666666666</v>
      </c>
    </row>
    <row r="297" spans="1:8" ht="15">
      <c r="A297" s="229">
        <v>422</v>
      </c>
      <c r="B297" s="178" t="s">
        <v>21</v>
      </c>
      <c r="C297" s="230">
        <f>SUM(C298)</f>
        <v>1113</v>
      </c>
      <c r="D297" s="230">
        <v>3000</v>
      </c>
      <c r="E297" s="230">
        <v>3000</v>
      </c>
      <c r="F297" s="230">
        <v>6485</v>
      </c>
      <c r="G297" s="240">
        <f>F297/C297*100</f>
        <v>582.659478885894</v>
      </c>
      <c r="H297" s="241">
        <f>F297/E297*100</f>
        <v>216.16666666666666</v>
      </c>
    </row>
    <row r="298" spans="1:8" ht="15">
      <c r="A298" s="141">
        <v>4221</v>
      </c>
      <c r="B298" s="273" t="s">
        <v>113</v>
      </c>
      <c r="C298" s="142">
        <v>1113</v>
      </c>
      <c r="D298" s="88">
        <v>3000</v>
      </c>
      <c r="E298" s="88">
        <v>3000</v>
      </c>
      <c r="F298" s="88">
        <v>6485</v>
      </c>
      <c r="G298" s="211">
        <f>F298/C298*100</f>
        <v>582.659478885894</v>
      </c>
      <c r="H298" s="212">
        <f>F298/E298*100</f>
        <v>216.16666666666666</v>
      </c>
    </row>
    <row r="299" spans="1:8" ht="15">
      <c r="A299" s="310" t="s">
        <v>6</v>
      </c>
      <c r="B299" s="311"/>
      <c r="C299" s="280">
        <f>C296</f>
        <v>1113</v>
      </c>
      <c r="D299" s="280">
        <f>D296</f>
        <v>3000</v>
      </c>
      <c r="E299" s="280">
        <f>E296</f>
        <v>3000</v>
      </c>
      <c r="F299" s="280">
        <f>F296</f>
        <v>6485</v>
      </c>
      <c r="G299" s="215">
        <f>F299/C299*100</f>
        <v>582.659478885894</v>
      </c>
      <c r="H299" s="216">
        <f>F299/E299*100</f>
        <v>216.16666666666666</v>
      </c>
    </row>
    <row r="300" spans="1:8" ht="15" customHeight="1">
      <c r="A300" s="37"/>
      <c r="B300" s="37"/>
      <c r="C300" s="37"/>
      <c r="D300" s="36"/>
      <c r="E300" s="36"/>
      <c r="F300" s="36"/>
      <c r="G300" s="36"/>
      <c r="H300" s="41"/>
    </row>
    <row r="301" spans="1:8" ht="38.25" customHeight="1">
      <c r="A301" s="236" t="s">
        <v>79</v>
      </c>
      <c r="B301" s="238"/>
      <c r="C301" s="37"/>
      <c r="D301" s="36"/>
      <c r="E301" s="36"/>
      <c r="F301" s="36"/>
      <c r="G301" s="36"/>
      <c r="H301" s="41"/>
    </row>
    <row r="302" spans="1:8" ht="42.75">
      <c r="A302" s="288" t="s">
        <v>78</v>
      </c>
      <c r="B302" s="290" t="s">
        <v>3</v>
      </c>
      <c r="C302" s="290" t="s">
        <v>183</v>
      </c>
      <c r="D302" s="286" t="s">
        <v>194</v>
      </c>
      <c r="E302" s="286" t="s">
        <v>195</v>
      </c>
      <c r="F302" s="286" t="s">
        <v>196</v>
      </c>
      <c r="G302" s="286" t="s">
        <v>75</v>
      </c>
      <c r="H302" s="286" t="s">
        <v>75</v>
      </c>
    </row>
    <row r="303" spans="1:8" ht="15" customHeight="1">
      <c r="A303" s="289"/>
      <c r="B303" s="291"/>
      <c r="C303" s="291"/>
      <c r="D303" s="287"/>
      <c r="E303" s="287"/>
      <c r="F303" s="287"/>
      <c r="G303" s="287"/>
      <c r="H303" s="287"/>
    </row>
    <row r="304" spans="1:8" ht="15">
      <c r="A304" s="292">
        <v>1</v>
      </c>
      <c r="B304" s="293"/>
      <c r="C304" s="74">
        <v>2</v>
      </c>
      <c r="D304" s="75">
        <v>3</v>
      </c>
      <c r="E304" s="75">
        <v>4</v>
      </c>
      <c r="F304" s="75">
        <v>5</v>
      </c>
      <c r="G304" s="75" t="s">
        <v>76</v>
      </c>
      <c r="H304" s="75" t="s">
        <v>77</v>
      </c>
    </row>
    <row r="305" spans="1:8" ht="30">
      <c r="A305" s="256">
        <v>42</v>
      </c>
      <c r="B305" s="191" t="s">
        <v>22</v>
      </c>
      <c r="C305" s="170">
        <f aca="true" t="shared" si="26" ref="C305:F306">SUM(C306)</f>
        <v>0</v>
      </c>
      <c r="D305" s="170">
        <f t="shared" si="26"/>
        <v>0</v>
      </c>
      <c r="E305" s="170">
        <f t="shared" si="26"/>
        <v>0</v>
      </c>
      <c r="F305" s="170">
        <f t="shared" si="26"/>
        <v>0</v>
      </c>
      <c r="G305" s="215" t="e">
        <f>F305/C305*100</f>
        <v>#DIV/0!</v>
      </c>
      <c r="H305" s="216" t="e">
        <f>F305/E305*100</f>
        <v>#DIV/0!</v>
      </c>
    </row>
    <row r="306" spans="1:8" ht="15">
      <c r="A306" s="229">
        <v>422</v>
      </c>
      <c r="B306" s="178" t="s">
        <v>21</v>
      </c>
      <c r="C306" s="257">
        <f t="shared" si="26"/>
        <v>0</v>
      </c>
      <c r="D306" s="257">
        <f t="shared" si="26"/>
        <v>0</v>
      </c>
      <c r="E306" s="257">
        <f t="shared" si="26"/>
        <v>0</v>
      </c>
      <c r="F306" s="257">
        <f t="shared" si="26"/>
        <v>0</v>
      </c>
      <c r="G306" s="240" t="e">
        <f>F306/C306*100</f>
        <v>#DIV/0!</v>
      </c>
      <c r="H306" s="241" t="e">
        <f>F306/E306*100</f>
        <v>#DIV/0!</v>
      </c>
    </row>
    <row r="307" spans="1:8" ht="15">
      <c r="A307" s="141" t="s">
        <v>112</v>
      </c>
      <c r="B307" s="139" t="s">
        <v>113</v>
      </c>
      <c r="C307" s="147"/>
      <c r="D307" s="64"/>
      <c r="E307" s="64"/>
      <c r="F307" s="64"/>
      <c r="G307" s="211" t="e">
        <f>F307/C307*100</f>
        <v>#DIV/0!</v>
      </c>
      <c r="H307" s="212" t="e">
        <f>F307/E307*100</f>
        <v>#DIV/0!</v>
      </c>
    </row>
    <row r="308" spans="1:8" s="13" customFormat="1" ht="15">
      <c r="A308" s="166"/>
      <c r="B308" s="167"/>
      <c r="C308" s="168"/>
      <c r="D308" s="23"/>
      <c r="E308" s="23"/>
      <c r="F308" s="23"/>
      <c r="G308" s="211" t="e">
        <f>F308/C308*100</f>
        <v>#DIV/0!</v>
      </c>
      <c r="H308" s="212" t="e">
        <f>F308/E308*100</f>
        <v>#DIV/0!</v>
      </c>
    </row>
    <row r="309" spans="1:8" ht="15">
      <c r="A309" s="310" t="s">
        <v>6</v>
      </c>
      <c r="B309" s="311"/>
      <c r="C309" s="280">
        <f>C305</f>
        <v>0</v>
      </c>
      <c r="D309" s="280">
        <f>D305</f>
        <v>0</v>
      </c>
      <c r="E309" s="280">
        <f>E305</f>
        <v>0</v>
      </c>
      <c r="F309" s="280">
        <f>F305</f>
        <v>0</v>
      </c>
      <c r="G309" s="215" t="e">
        <f>F309/C309*100</f>
        <v>#DIV/0!</v>
      </c>
      <c r="H309" s="216" t="e">
        <f>F309/E309*100</f>
        <v>#DIV/0!</v>
      </c>
    </row>
    <row r="310" spans="1:8" ht="15">
      <c r="A310" s="37"/>
      <c r="B310" s="37"/>
      <c r="C310" s="37"/>
      <c r="D310" s="36"/>
      <c r="E310" s="36"/>
      <c r="F310" s="36"/>
      <c r="G310" s="211"/>
      <c r="H310" s="212"/>
    </row>
    <row r="311" spans="1:8" ht="19.5">
      <c r="A311" s="302" t="s">
        <v>56</v>
      </c>
      <c r="B311" s="303"/>
      <c r="C311" s="281">
        <f>SUM(C139,C181,C193,C224,C233,C267,C278,C290,C299,C309)</f>
        <v>4251069.04</v>
      </c>
      <c r="D311" s="281">
        <f>SUM(D139,D181,D193,D224,D233,D267,D278,D290,D299,D309)</f>
        <v>4535537.1</v>
      </c>
      <c r="E311" s="281">
        <f>SUM(E139,E181,E193,E224,E233,E267,E278,E290,E299,E309)</f>
        <v>4535537.1</v>
      </c>
      <c r="F311" s="281">
        <f>SUM(F139,F181,F193,F224,F233,F267,F278,F290,F299,F309)</f>
        <v>4462682.25</v>
      </c>
      <c r="G311" s="215">
        <f>F311/C311*100</f>
        <v>104.97788222230331</v>
      </c>
      <c r="H311" s="216">
        <f>F311/E311*100</f>
        <v>98.39368858872305</v>
      </c>
    </row>
    <row r="312" spans="1:8" ht="19.5">
      <c r="A312" s="68"/>
      <c r="B312" s="68"/>
      <c r="C312" s="68"/>
      <c r="D312" s="68"/>
      <c r="E312" s="68"/>
      <c r="F312" s="68"/>
      <c r="G312" s="68"/>
      <c r="H312" s="68"/>
    </row>
    <row r="313" spans="1:7" ht="20.25">
      <c r="A313" s="308" t="s">
        <v>24</v>
      </c>
      <c r="B313" s="308"/>
      <c r="C313" s="308"/>
      <c r="D313" s="308"/>
      <c r="E313" s="308"/>
      <c r="F313" s="308"/>
      <c r="G313" s="308"/>
    </row>
    <row r="314" spans="4:7" ht="19.5" customHeight="1">
      <c r="D314" s="42"/>
      <c r="E314" s="42"/>
      <c r="F314" s="42"/>
      <c r="G314" s="42"/>
    </row>
    <row r="315" spans="1:8" ht="42.75" customHeight="1">
      <c r="A315" s="288" t="s">
        <v>78</v>
      </c>
      <c r="B315" s="290" t="s">
        <v>3</v>
      </c>
      <c r="C315" s="290" t="s">
        <v>183</v>
      </c>
      <c r="D315" s="286" t="s">
        <v>194</v>
      </c>
      <c r="E315" s="286" t="s">
        <v>195</v>
      </c>
      <c r="F315" s="286" t="s">
        <v>196</v>
      </c>
      <c r="G315" s="286" t="s">
        <v>75</v>
      </c>
      <c r="H315" s="286" t="s">
        <v>75</v>
      </c>
    </row>
    <row r="316" spans="1:8" ht="24" customHeight="1">
      <c r="A316" s="289"/>
      <c r="B316" s="291"/>
      <c r="C316" s="291"/>
      <c r="D316" s="287"/>
      <c r="E316" s="287"/>
      <c r="F316" s="287"/>
      <c r="G316" s="287"/>
      <c r="H316" s="287"/>
    </row>
    <row r="317" spans="1:8" ht="19.5" customHeight="1">
      <c r="A317" s="292">
        <v>1</v>
      </c>
      <c r="B317" s="293"/>
      <c r="C317" s="74">
        <v>2</v>
      </c>
      <c r="D317" s="75">
        <v>3</v>
      </c>
      <c r="E317" s="75">
        <v>4</v>
      </c>
      <c r="F317" s="75">
        <v>5</v>
      </c>
      <c r="G317" s="75" t="s">
        <v>76</v>
      </c>
      <c r="H317" s="75" t="s">
        <v>77</v>
      </c>
    </row>
    <row r="318" spans="1:8" ht="15" customHeight="1">
      <c r="A318" s="144">
        <v>1</v>
      </c>
      <c r="B318" s="135" t="s">
        <v>0</v>
      </c>
      <c r="C318" s="62">
        <v>567034</v>
      </c>
      <c r="D318" s="62">
        <f>SUM(D139)</f>
        <v>500774</v>
      </c>
      <c r="E318" s="62">
        <f>SUM(E139)</f>
        <v>500774</v>
      </c>
      <c r="F318" s="62">
        <f>SUM(F139)</f>
        <v>469533.15</v>
      </c>
      <c r="G318" s="211">
        <f aca="true" t="shared" si="27" ref="G318:G325">F318/C318*100</f>
        <v>82.80511397905593</v>
      </c>
      <c r="H318" s="212">
        <f>F318/E318*100</f>
        <v>93.76148721778686</v>
      </c>
    </row>
    <row r="319" spans="1:8" ht="15">
      <c r="A319" s="145">
        <v>3</v>
      </c>
      <c r="B319" s="125" t="s">
        <v>25</v>
      </c>
      <c r="C319" s="34">
        <f>SUM(C181)</f>
        <v>1059</v>
      </c>
      <c r="D319" s="34">
        <f>SUM(D181)</f>
        <v>5100</v>
      </c>
      <c r="E319" s="34">
        <f>SUM(E181)</f>
        <v>5100</v>
      </c>
      <c r="F319" s="34">
        <f>SUM(F181)</f>
        <v>1448</v>
      </c>
      <c r="G319" s="211">
        <f t="shared" si="27"/>
        <v>136.73276676109538</v>
      </c>
      <c r="H319" s="212">
        <f aca="true" t="shared" si="28" ref="H319:H325">F319/E319*100</f>
        <v>28.3921568627451</v>
      </c>
    </row>
    <row r="320" spans="1:8" ht="15">
      <c r="A320" s="145">
        <v>93</v>
      </c>
      <c r="B320" s="125" t="s">
        <v>31</v>
      </c>
      <c r="C320" s="34">
        <f>SUM(C193,C299)</f>
        <v>1113</v>
      </c>
      <c r="D320" s="34">
        <f>SUM(D193,D299)</f>
        <v>11778</v>
      </c>
      <c r="E320" s="34">
        <f>SUM(E193,E299)</f>
        <v>11778</v>
      </c>
      <c r="F320" s="34">
        <f>SUM(F193,F299)</f>
        <v>7123</v>
      </c>
      <c r="G320" s="211">
        <f t="shared" si="27"/>
        <v>639.9820305480682</v>
      </c>
      <c r="H320" s="212">
        <f t="shared" si="28"/>
        <v>60.477160808286634</v>
      </c>
    </row>
    <row r="321" spans="1:8" ht="15">
      <c r="A321" s="145">
        <v>4</v>
      </c>
      <c r="B321" s="125" t="s">
        <v>1</v>
      </c>
      <c r="C321" s="34">
        <f>SUM(C224)</f>
        <v>0</v>
      </c>
      <c r="D321" s="34"/>
      <c r="E321" s="34"/>
      <c r="F321" s="34"/>
      <c r="G321" s="211" t="e">
        <f t="shared" si="27"/>
        <v>#DIV/0!</v>
      </c>
      <c r="H321" s="212" t="e">
        <f t="shared" si="28"/>
        <v>#DIV/0!</v>
      </c>
    </row>
    <row r="322" spans="1:8" ht="15">
      <c r="A322" s="145">
        <v>94</v>
      </c>
      <c r="B322" s="125" t="s">
        <v>32</v>
      </c>
      <c r="C322" s="34"/>
      <c r="D322" s="34"/>
      <c r="E322" s="34"/>
      <c r="F322" s="34"/>
      <c r="G322" s="211" t="e">
        <f t="shared" si="27"/>
        <v>#DIV/0!</v>
      </c>
      <c r="H322" s="212" t="e">
        <f t="shared" si="28"/>
        <v>#DIV/0!</v>
      </c>
    </row>
    <row r="323" spans="1:8" ht="15">
      <c r="A323" s="145">
        <v>5</v>
      </c>
      <c r="B323" s="125" t="s">
        <v>26</v>
      </c>
      <c r="C323" s="34">
        <f>SUM(C267)</f>
        <v>3681151.1</v>
      </c>
      <c r="D323" s="143">
        <f>SUM(D267)</f>
        <v>4012821.1</v>
      </c>
      <c r="E323" s="143">
        <f>SUM(E267)</f>
        <v>4012821.1</v>
      </c>
      <c r="F323" s="143">
        <f>SUM(F267)</f>
        <v>3984578.1</v>
      </c>
      <c r="G323" s="211">
        <f t="shared" si="27"/>
        <v>108.2427205989996</v>
      </c>
      <c r="H323" s="212">
        <f t="shared" si="28"/>
        <v>99.29618093365788</v>
      </c>
    </row>
    <row r="324" spans="1:8" ht="15">
      <c r="A324" s="146">
        <v>95</v>
      </c>
      <c r="B324" s="143" t="s">
        <v>70</v>
      </c>
      <c r="C324" s="143">
        <f>SUM(C278)</f>
        <v>713</v>
      </c>
      <c r="D324" s="143">
        <f>SUM(D278)</f>
        <v>5064</v>
      </c>
      <c r="E324" s="143">
        <f>SUM(E278)</f>
        <v>5064</v>
      </c>
      <c r="F324" s="143">
        <f>SUM(F278)</f>
        <v>0</v>
      </c>
      <c r="G324" s="211">
        <f t="shared" si="27"/>
        <v>0</v>
      </c>
      <c r="H324" s="212">
        <f t="shared" si="28"/>
        <v>0</v>
      </c>
    </row>
    <row r="325" spans="1:8" ht="15">
      <c r="A325" s="318" t="s">
        <v>122</v>
      </c>
      <c r="B325" s="319"/>
      <c r="C325" s="107">
        <f>SUM(C318:C324)</f>
        <v>4251070.1</v>
      </c>
      <c r="D325" s="107">
        <f>SUM(D318:D324)</f>
        <v>4535537.1</v>
      </c>
      <c r="E325" s="107">
        <f>SUM(E318:E324)</f>
        <v>4535537.1</v>
      </c>
      <c r="F325" s="107">
        <f>SUM(F318:F324)</f>
        <v>4462682.25</v>
      </c>
      <c r="G325" s="211">
        <f t="shared" si="27"/>
        <v>104.9778560461753</v>
      </c>
      <c r="H325" s="212">
        <f t="shared" si="28"/>
        <v>98.39368858872305</v>
      </c>
    </row>
    <row r="326" spans="3:6" ht="21.75" customHeight="1">
      <c r="C326" s="94"/>
      <c r="D326" s="94"/>
      <c r="E326" s="94"/>
      <c r="F326" s="94"/>
    </row>
    <row r="327" spans="1:8" ht="13.5" customHeight="1">
      <c r="A327" s="315" t="s">
        <v>125</v>
      </c>
      <c r="B327" s="315"/>
      <c r="C327" s="315"/>
      <c r="D327" s="315"/>
      <c r="E327" s="315"/>
      <c r="F327" s="315"/>
      <c r="G327" s="315"/>
      <c r="H327" s="315"/>
    </row>
    <row r="328" spans="1:8" ht="13.5" customHeight="1">
      <c r="A328" s="150"/>
      <c r="B328" s="151"/>
      <c r="C328" s="152"/>
      <c r="D328" s="152"/>
      <c r="E328" s="152"/>
      <c r="F328" s="68"/>
      <c r="G328" s="68"/>
      <c r="H328" s="68"/>
    </row>
    <row r="329" spans="1:8" ht="90">
      <c r="A329" s="314" t="s">
        <v>126</v>
      </c>
      <c r="B329" s="314"/>
      <c r="C329" s="314"/>
      <c r="D329" s="314"/>
      <c r="E329" s="314"/>
      <c r="F329" s="68"/>
      <c r="G329" s="68"/>
      <c r="H329" s="68"/>
    </row>
    <row r="330" spans="1:8" ht="42.75">
      <c r="A330" s="288" t="s">
        <v>78</v>
      </c>
      <c r="B330" s="290" t="s">
        <v>3</v>
      </c>
      <c r="C330" s="290" t="s">
        <v>183</v>
      </c>
      <c r="D330" s="286" t="s">
        <v>194</v>
      </c>
      <c r="E330" s="286" t="s">
        <v>195</v>
      </c>
      <c r="F330" s="286" t="s">
        <v>196</v>
      </c>
      <c r="G330" s="286" t="s">
        <v>75</v>
      </c>
      <c r="H330" s="286" t="s">
        <v>75</v>
      </c>
    </row>
    <row r="331" spans="1:8" ht="15" customHeight="1">
      <c r="A331" s="289"/>
      <c r="B331" s="291"/>
      <c r="C331" s="291"/>
      <c r="D331" s="287"/>
      <c r="E331" s="287"/>
      <c r="F331" s="287"/>
      <c r="G331" s="287"/>
      <c r="H331" s="287"/>
    </row>
    <row r="332" spans="1:8" ht="15">
      <c r="A332" s="292">
        <v>1</v>
      </c>
      <c r="B332" s="293"/>
      <c r="C332" s="74">
        <v>2</v>
      </c>
      <c r="D332" s="75">
        <v>3</v>
      </c>
      <c r="E332" s="75">
        <v>4</v>
      </c>
      <c r="F332" s="75">
        <v>5</v>
      </c>
      <c r="G332" s="75" t="s">
        <v>76</v>
      </c>
      <c r="H332" s="75" t="s">
        <v>77</v>
      </c>
    </row>
    <row r="333" spans="1:8" ht="19.5">
      <c r="A333" s="7">
        <v>922</v>
      </c>
      <c r="B333" s="8" t="s">
        <v>127</v>
      </c>
      <c r="C333" s="62"/>
      <c r="D333" s="62"/>
      <c r="E333" s="154"/>
      <c r="F333" s="155"/>
      <c r="G333" s="211" t="e">
        <f>F333/C333*100</f>
        <v>#DIV/0!</v>
      </c>
      <c r="H333" s="212" t="e">
        <f>F333/E333*100</f>
        <v>#DIV/0!</v>
      </c>
    </row>
    <row r="334" spans="1:8" ht="19.5">
      <c r="A334" s="66">
        <v>92222</v>
      </c>
      <c r="B334" s="63" t="s">
        <v>128</v>
      </c>
      <c r="C334" s="64"/>
      <c r="D334" s="64"/>
      <c r="E334" s="156"/>
      <c r="F334" s="153"/>
      <c r="G334" s="211" t="e">
        <f>F334/C334*100</f>
        <v>#DIV/0!</v>
      </c>
      <c r="H334" s="212" t="e">
        <f>F334/E334*100</f>
        <v>#DIV/0!</v>
      </c>
    </row>
    <row r="335" spans="1:8" ht="15">
      <c r="A335" s="296" t="s">
        <v>6</v>
      </c>
      <c r="B335" s="297"/>
      <c r="C335" s="10">
        <f>SUM(C333)</f>
        <v>0</v>
      </c>
      <c r="D335" s="10">
        <f>SUM(D333)</f>
        <v>0</v>
      </c>
      <c r="E335" s="10">
        <f>SUM(E333)</f>
        <v>0</v>
      </c>
      <c r="F335" s="10">
        <f>SUM(F333)</f>
        <v>0</v>
      </c>
      <c r="G335" s="211" t="e">
        <f>F335/C335*100</f>
        <v>#DIV/0!</v>
      </c>
      <c r="H335" s="212" t="e">
        <f>F335/E335*100</f>
        <v>#DIV/0!</v>
      </c>
    </row>
    <row r="336" spans="1:8" ht="19.5">
      <c r="A336" s="68"/>
      <c r="B336" s="68"/>
      <c r="C336" s="68"/>
      <c r="D336" s="68"/>
      <c r="E336" s="68"/>
      <c r="F336" s="68"/>
      <c r="G336" s="68"/>
      <c r="H336" s="68"/>
    </row>
    <row r="337" spans="1:8" ht="19.5">
      <c r="A337" s="294" t="s">
        <v>56</v>
      </c>
      <c r="B337" s="295"/>
      <c r="C337" s="51"/>
      <c r="D337" s="51"/>
      <c r="E337" s="51"/>
      <c r="F337" s="51"/>
      <c r="G337" s="10" t="e">
        <f>F337/C337*100</f>
        <v>#DIV/0!</v>
      </c>
      <c r="H337" s="10" t="e">
        <f>F337/E337*100</f>
        <v>#DIV/0!</v>
      </c>
    </row>
    <row r="338" spans="1:8" ht="19.5">
      <c r="A338" s="294" t="s">
        <v>129</v>
      </c>
      <c r="B338" s="295"/>
      <c r="C338" s="51">
        <f>SUM(C311-C335)</f>
        <v>4251069.04</v>
      </c>
      <c r="D338" s="51">
        <f>SUM(D311-D335)</f>
        <v>4535537.1</v>
      </c>
      <c r="E338" s="51">
        <f>SUM(E311-E335)</f>
        <v>4535537.1</v>
      </c>
      <c r="F338" s="51">
        <f>SUM(F311-F335)</f>
        <v>4462682.25</v>
      </c>
      <c r="G338" s="211">
        <f>F338/C338*100</f>
        <v>104.97788222230331</v>
      </c>
      <c r="H338" s="212">
        <f>F338/E338*100</f>
        <v>98.39368858872305</v>
      </c>
    </row>
    <row r="339" ht="15">
      <c r="G339" s="42"/>
    </row>
    <row r="340" ht="15">
      <c r="G340" s="42"/>
    </row>
    <row r="341" spans="1:7" ht="20.25">
      <c r="A341" s="301" t="s">
        <v>73</v>
      </c>
      <c r="B341" s="301"/>
      <c r="C341" s="301"/>
      <c r="D341" s="301"/>
      <c r="E341" s="301"/>
      <c r="F341" s="301"/>
      <c r="G341" s="301"/>
    </row>
    <row r="343" spans="1:8" ht="28.5">
      <c r="A343" s="304" t="s">
        <v>68</v>
      </c>
      <c r="B343" s="306" t="s">
        <v>69</v>
      </c>
      <c r="C343" s="290" t="s">
        <v>183</v>
      </c>
      <c r="D343" s="286" t="s">
        <v>194</v>
      </c>
      <c r="E343" s="286" t="s">
        <v>195</v>
      </c>
      <c r="F343" s="286" t="s">
        <v>196</v>
      </c>
      <c r="G343" s="286" t="s">
        <v>75</v>
      </c>
      <c r="H343" s="286" t="s">
        <v>75</v>
      </c>
    </row>
    <row r="344" spans="1:8" ht="15">
      <c r="A344" s="305"/>
      <c r="B344" s="307"/>
      <c r="C344" s="291"/>
      <c r="D344" s="287"/>
      <c r="E344" s="287"/>
      <c r="F344" s="287"/>
      <c r="G344" s="287"/>
      <c r="H344" s="287"/>
    </row>
    <row r="345" spans="1:8" ht="15">
      <c r="A345" s="292">
        <v>1</v>
      </c>
      <c r="B345" s="293"/>
      <c r="C345" s="74">
        <v>2</v>
      </c>
      <c r="D345" s="75">
        <v>3</v>
      </c>
      <c r="E345" s="75">
        <v>4</v>
      </c>
      <c r="F345" s="75">
        <v>5</v>
      </c>
      <c r="G345" s="75" t="s">
        <v>76</v>
      </c>
      <c r="H345" s="75" t="s">
        <v>77</v>
      </c>
    </row>
    <row r="346" spans="1:8" ht="15">
      <c r="A346" s="55">
        <v>1</v>
      </c>
      <c r="B346" s="56" t="s">
        <v>60</v>
      </c>
      <c r="C346" s="56"/>
      <c r="D346" s="57"/>
      <c r="E346" s="57"/>
      <c r="F346" s="57"/>
      <c r="G346" s="211"/>
      <c r="H346" s="212"/>
    </row>
    <row r="347" spans="1:8" ht="15">
      <c r="A347" s="97"/>
      <c r="B347" s="98" t="s">
        <v>59</v>
      </c>
      <c r="C347" s="99">
        <v>544779</v>
      </c>
      <c r="D347" s="99">
        <v>500774</v>
      </c>
      <c r="E347" s="99">
        <v>500774</v>
      </c>
      <c r="F347" s="99">
        <v>469533</v>
      </c>
      <c r="G347" s="211">
        <f>F347/C347*100</f>
        <v>86.18779358235174</v>
      </c>
      <c r="H347" s="212">
        <f>F347/E347*100</f>
        <v>93.76145726415508</v>
      </c>
    </row>
    <row r="348" spans="1:8" ht="15">
      <c r="A348" s="100"/>
      <c r="B348" s="101" t="s">
        <v>61</v>
      </c>
      <c r="C348" s="327">
        <v>567034</v>
      </c>
      <c r="D348" s="327">
        <f>SUM(D318)</f>
        <v>500774</v>
      </c>
      <c r="E348" s="327">
        <f>SUM(E318)</f>
        <v>500774</v>
      </c>
      <c r="F348" s="327">
        <f>SUM(F318)</f>
        <v>469533.15</v>
      </c>
      <c r="G348" s="211">
        <f>F348/C348*100</f>
        <v>82.80511397905593</v>
      </c>
      <c r="H348" s="212">
        <f>F348/E348*100</f>
        <v>93.76148721778686</v>
      </c>
    </row>
    <row r="349" spans="1:8" ht="15">
      <c r="A349" s="312" t="s">
        <v>117</v>
      </c>
      <c r="B349" s="313"/>
      <c r="C349" s="96">
        <f>C347-C348</f>
        <v>-22255</v>
      </c>
      <c r="D349" s="96">
        <f>D347-D348</f>
        <v>0</v>
      </c>
      <c r="E349" s="96">
        <f>E347-E348</f>
        <v>0</v>
      </c>
      <c r="F349" s="96">
        <f>F347-F348</f>
        <v>-0.15000000002328306</v>
      </c>
      <c r="G349" s="211">
        <f>F349/C349*100</f>
        <v>0.0006740058414885781</v>
      </c>
      <c r="H349" s="212" t="e">
        <f>F349/E349*100</f>
        <v>#DIV/0!</v>
      </c>
    </row>
    <row r="350" spans="1:8" ht="15">
      <c r="A350" s="55" t="s">
        <v>62</v>
      </c>
      <c r="B350" s="56" t="s">
        <v>25</v>
      </c>
      <c r="C350" s="56"/>
      <c r="D350" s="59"/>
      <c r="E350" s="59"/>
      <c r="F350" s="59"/>
      <c r="G350" s="211"/>
      <c r="H350" s="212"/>
    </row>
    <row r="351" spans="1:8" ht="15">
      <c r="A351" s="97"/>
      <c r="B351" s="98" t="s">
        <v>59</v>
      </c>
      <c r="C351" s="99">
        <v>2964</v>
      </c>
      <c r="D351" s="99">
        <v>5085</v>
      </c>
      <c r="E351" s="99">
        <v>5085</v>
      </c>
      <c r="F351" s="99">
        <v>4445</v>
      </c>
      <c r="G351" s="211">
        <f>F351/C351*100</f>
        <v>149.96626180836708</v>
      </c>
      <c r="H351" s="212">
        <f>F351/E351*100</f>
        <v>87.41396263520157</v>
      </c>
    </row>
    <row r="352" spans="1:8" ht="15">
      <c r="A352" s="100"/>
      <c r="B352" s="101" t="s">
        <v>61</v>
      </c>
      <c r="C352" s="327">
        <f>SUM(C319)</f>
        <v>1059</v>
      </c>
      <c r="D352" s="327">
        <f>SUM(D319)</f>
        <v>5100</v>
      </c>
      <c r="E352" s="327">
        <f>SUM(E319)</f>
        <v>5100</v>
      </c>
      <c r="F352" s="327">
        <f>SUM(F319)</f>
        <v>1448</v>
      </c>
      <c r="G352" s="211">
        <f>F352/C352*100</f>
        <v>136.73276676109538</v>
      </c>
      <c r="H352" s="212">
        <f>F352/E352*100</f>
        <v>28.3921568627451</v>
      </c>
    </row>
    <row r="353" spans="1:8" ht="15">
      <c r="A353" s="312" t="s">
        <v>118</v>
      </c>
      <c r="B353" s="313"/>
      <c r="C353" s="96">
        <f>C351-C352</f>
        <v>1905</v>
      </c>
      <c r="D353" s="96">
        <f>D351-D352</f>
        <v>-15</v>
      </c>
      <c r="E353" s="96">
        <f>E351-E352</f>
        <v>-15</v>
      </c>
      <c r="F353" s="96">
        <f>F351-F352</f>
        <v>2997</v>
      </c>
      <c r="G353" s="211">
        <f>F353/C353*100</f>
        <v>157.3228346456693</v>
      </c>
      <c r="H353" s="212">
        <f>F353/E353*100</f>
        <v>-19980</v>
      </c>
    </row>
    <row r="354" spans="1:8" ht="15">
      <c r="A354" s="55" t="s">
        <v>63</v>
      </c>
      <c r="B354" s="56" t="s">
        <v>64</v>
      </c>
      <c r="C354" s="56"/>
      <c r="D354" s="57"/>
      <c r="E354" s="57"/>
      <c r="F354" s="57"/>
      <c r="G354" s="211"/>
      <c r="H354" s="212"/>
    </row>
    <row r="355" spans="1:8" ht="15">
      <c r="A355" s="97"/>
      <c r="B355" s="98" t="s">
        <v>59</v>
      </c>
      <c r="C355" s="99"/>
      <c r="D355" s="99">
        <v>500</v>
      </c>
      <c r="E355" s="99">
        <v>500</v>
      </c>
      <c r="F355" s="99"/>
      <c r="G355" s="211" t="e">
        <f>F355/C355*100</f>
        <v>#DIV/0!</v>
      </c>
      <c r="H355" s="212">
        <f>F355/E355*100</f>
        <v>0</v>
      </c>
    </row>
    <row r="356" spans="1:8" ht="15">
      <c r="A356" s="100"/>
      <c r="B356" s="101" t="s">
        <v>61</v>
      </c>
      <c r="C356" s="102"/>
      <c r="D356" s="102"/>
      <c r="E356" s="102"/>
      <c r="F356" s="102"/>
      <c r="G356" s="211" t="e">
        <f>F356/C356*100</f>
        <v>#DIV/0!</v>
      </c>
      <c r="H356" s="212" t="e">
        <f>F356/E356*100</f>
        <v>#DIV/0!</v>
      </c>
    </row>
    <row r="357" spans="1:8" ht="15">
      <c r="A357" s="312" t="s">
        <v>118</v>
      </c>
      <c r="B357" s="313"/>
      <c r="C357" s="96">
        <f>C355-C356</f>
        <v>0</v>
      </c>
      <c r="D357" s="96">
        <f>D355-D356</f>
        <v>500</v>
      </c>
      <c r="E357" s="96">
        <f>E355-E356</f>
        <v>500</v>
      </c>
      <c r="F357" s="96">
        <f>F355-F356</f>
        <v>0</v>
      </c>
      <c r="G357" s="211" t="e">
        <f>F357/C357*100</f>
        <v>#DIV/0!</v>
      </c>
      <c r="H357" s="212">
        <f>F357/E357*100</f>
        <v>0</v>
      </c>
    </row>
    <row r="358" spans="1:8" ht="15">
      <c r="A358" s="55" t="s">
        <v>65</v>
      </c>
      <c r="B358" s="56" t="s">
        <v>2</v>
      </c>
      <c r="C358" s="56"/>
      <c r="D358" s="57"/>
      <c r="E358" s="57"/>
      <c r="F358" s="57"/>
      <c r="G358" s="211"/>
      <c r="H358" s="212"/>
    </row>
    <row r="359" spans="1:8" ht="15">
      <c r="A359" s="60"/>
      <c r="B359" s="53" t="s">
        <v>59</v>
      </c>
      <c r="C359" s="54">
        <v>3687021</v>
      </c>
      <c r="D359" s="54">
        <v>4014821</v>
      </c>
      <c r="E359" s="54">
        <v>4014821</v>
      </c>
      <c r="F359" s="54">
        <v>3988835</v>
      </c>
      <c r="G359" s="211">
        <f>F359/C359*100</f>
        <v>108.1858497686886</v>
      </c>
      <c r="H359" s="212">
        <f>F359/E359*100</f>
        <v>99.3527482296222</v>
      </c>
    </row>
    <row r="360" spans="1:8" ht="15">
      <c r="A360" s="61"/>
      <c r="B360" s="58" t="s">
        <v>61</v>
      </c>
      <c r="C360" s="327">
        <f>SUM(C323)</f>
        <v>3681151.1</v>
      </c>
      <c r="D360" s="327">
        <f>SUM(D323)</f>
        <v>4012821.1</v>
      </c>
      <c r="E360" s="327">
        <f>SUM(E323)</f>
        <v>4012821.1</v>
      </c>
      <c r="F360" s="327">
        <f>SUM(F323)</f>
        <v>3984578.1</v>
      </c>
      <c r="G360" s="211">
        <f>F360/C360*100</f>
        <v>108.2427205989996</v>
      </c>
      <c r="H360" s="212">
        <f>F360/E360*100</f>
        <v>99.29618093365788</v>
      </c>
    </row>
    <row r="361" spans="1:8" ht="15">
      <c r="A361" s="312" t="s">
        <v>118</v>
      </c>
      <c r="B361" s="313"/>
      <c r="C361" s="96">
        <f>C359-C360</f>
        <v>5869.899999999907</v>
      </c>
      <c r="D361" s="96">
        <f>D359-D360</f>
        <v>1999.8999999999069</v>
      </c>
      <c r="E361" s="96">
        <f>E359-E360</f>
        <v>1999.8999999999069</v>
      </c>
      <c r="F361" s="96">
        <f>F359-F360</f>
        <v>4256.899999999907</v>
      </c>
      <c r="G361" s="211">
        <f>F361/C361*100</f>
        <v>72.52082658989036</v>
      </c>
      <c r="H361" s="212">
        <f>F361/E361*100</f>
        <v>212.85564278214437</v>
      </c>
    </row>
    <row r="362" spans="1:8" ht="15">
      <c r="A362" s="282"/>
      <c r="B362" s="283"/>
      <c r="C362" s="283"/>
      <c r="D362" s="284"/>
      <c r="E362" s="284"/>
      <c r="F362" s="284"/>
      <c r="G362" s="172"/>
      <c r="H362" s="173"/>
    </row>
    <row r="363" spans="1:8" ht="15">
      <c r="A363" s="316" t="s">
        <v>66</v>
      </c>
      <c r="B363" s="317"/>
      <c r="C363" s="285">
        <f aca="true" t="shared" si="29" ref="C363:F364">C347+C351+C355+C359</f>
        <v>4234764</v>
      </c>
      <c r="D363" s="285">
        <f t="shared" si="29"/>
        <v>4521180</v>
      </c>
      <c r="E363" s="285">
        <f t="shared" si="29"/>
        <v>4521180</v>
      </c>
      <c r="F363" s="285">
        <f t="shared" si="29"/>
        <v>4462813</v>
      </c>
      <c r="G363" s="10">
        <f>F363/C363*100</f>
        <v>105.38516432084526</v>
      </c>
      <c r="H363" s="10">
        <f>F363/E363*100</f>
        <v>98.7090317129599</v>
      </c>
    </row>
    <row r="364" spans="1:8" ht="15">
      <c r="A364" s="316" t="s">
        <v>67</v>
      </c>
      <c r="B364" s="317"/>
      <c r="C364" s="285">
        <f t="shared" si="29"/>
        <v>4249244.1</v>
      </c>
      <c r="D364" s="285">
        <f t="shared" si="29"/>
        <v>4518695.1</v>
      </c>
      <c r="E364" s="285">
        <f t="shared" si="29"/>
        <v>4518695.1</v>
      </c>
      <c r="F364" s="285">
        <f t="shared" si="29"/>
        <v>4455559.25</v>
      </c>
      <c r="G364" s="10">
        <f>F364/C364*100</f>
        <v>104.85533768229507</v>
      </c>
      <c r="H364" s="10">
        <f>F364/E364*100</f>
        <v>98.60278579096872</v>
      </c>
    </row>
  </sheetData>
  <sheetProtection/>
  <mergeCells count="127">
    <mergeCell ref="C196:C197"/>
    <mergeCell ref="B196:B197"/>
    <mergeCell ref="A196:A197"/>
    <mergeCell ref="G142:G143"/>
    <mergeCell ref="F95:F96"/>
    <mergeCell ref="A97:B97"/>
    <mergeCell ref="A198:B198"/>
    <mergeCell ref="C142:C143"/>
    <mergeCell ref="H196:H197"/>
    <mergeCell ref="G196:G197"/>
    <mergeCell ref="E142:E143"/>
    <mergeCell ref="F142:F143"/>
    <mergeCell ref="H142:H143"/>
    <mergeCell ref="A61:G61"/>
    <mergeCell ref="L27:L28"/>
    <mergeCell ref="I27:I28"/>
    <mergeCell ref="G95:G96"/>
    <mergeCell ref="A95:A96"/>
    <mergeCell ref="B95:B96"/>
    <mergeCell ref="C64:C65"/>
    <mergeCell ref="F64:F65"/>
    <mergeCell ref="A66:B66"/>
    <mergeCell ref="A52:A53"/>
    <mergeCell ref="G52:G53"/>
    <mergeCell ref="M27:M28"/>
    <mergeCell ref="A46:B46"/>
    <mergeCell ref="A64:A65"/>
    <mergeCell ref="B64:B65"/>
    <mergeCell ref="D64:D65"/>
    <mergeCell ref="K27:K28"/>
    <mergeCell ref="A3:G3"/>
    <mergeCell ref="H34:H35"/>
    <mergeCell ref="A6:A7"/>
    <mergeCell ref="H6:H7"/>
    <mergeCell ref="A12:B12"/>
    <mergeCell ref="B6:B7"/>
    <mergeCell ref="D6:D7"/>
    <mergeCell ref="E6:E7"/>
    <mergeCell ref="J27:J28"/>
    <mergeCell ref="F6:F7"/>
    <mergeCell ref="A1:G1"/>
    <mergeCell ref="A93:D93"/>
    <mergeCell ref="A142:A143"/>
    <mergeCell ref="B142:B143"/>
    <mergeCell ref="D142:D143"/>
    <mergeCell ref="A77:B77"/>
    <mergeCell ref="A17:B17"/>
    <mergeCell ref="F15:F16"/>
    <mergeCell ref="G64:G65"/>
    <mergeCell ref="D95:D96"/>
    <mergeCell ref="A139:B139"/>
    <mergeCell ref="H25:H26"/>
    <mergeCell ref="A27:B27"/>
    <mergeCell ref="A25:A26"/>
    <mergeCell ref="B25:B26"/>
    <mergeCell ref="H64:H65"/>
    <mergeCell ref="A48:B48"/>
    <mergeCell ref="F34:F35"/>
    <mergeCell ref="G34:G35"/>
    <mergeCell ref="G6:G7"/>
    <mergeCell ref="A8:B8"/>
    <mergeCell ref="F25:F26"/>
    <mergeCell ref="H15:H16"/>
    <mergeCell ref="A15:A16"/>
    <mergeCell ref="B15:B16"/>
    <mergeCell ref="C15:C16"/>
    <mergeCell ref="D15:D16"/>
    <mergeCell ref="E15:E16"/>
    <mergeCell ref="G25:G26"/>
    <mergeCell ref="A34:A35"/>
    <mergeCell ref="B34:B35"/>
    <mergeCell ref="C34:C35"/>
    <mergeCell ref="D34:D35"/>
    <mergeCell ref="E34:E35"/>
    <mergeCell ref="C6:C7"/>
    <mergeCell ref="A22:B22"/>
    <mergeCell ref="A31:B31"/>
    <mergeCell ref="B52:B53"/>
    <mergeCell ref="C52:C53"/>
    <mergeCell ref="D52:D53"/>
    <mergeCell ref="F52:F53"/>
    <mergeCell ref="E52:E53"/>
    <mergeCell ref="G15:G16"/>
    <mergeCell ref="C25:C26"/>
    <mergeCell ref="D25:D26"/>
    <mergeCell ref="E25:E26"/>
    <mergeCell ref="A36:B36"/>
    <mergeCell ref="A50:H50"/>
    <mergeCell ref="A74:B74"/>
    <mergeCell ref="C80:C81"/>
    <mergeCell ref="E80:E81"/>
    <mergeCell ref="F80:F81"/>
    <mergeCell ref="G80:G81"/>
    <mergeCell ref="H80:H81"/>
    <mergeCell ref="C72:C73"/>
    <mergeCell ref="E72:E73"/>
    <mergeCell ref="F72:F73"/>
    <mergeCell ref="C95:C96"/>
    <mergeCell ref="E95:E96"/>
    <mergeCell ref="A80:A81"/>
    <mergeCell ref="A91:H91"/>
    <mergeCell ref="A69:B69"/>
    <mergeCell ref="E64:E65"/>
    <mergeCell ref="G72:G73"/>
    <mergeCell ref="H72:H73"/>
    <mergeCell ref="D72:D73"/>
    <mergeCell ref="H95:H96"/>
    <mergeCell ref="A181:B181"/>
    <mergeCell ref="A144:B144"/>
    <mergeCell ref="M273:M275"/>
    <mergeCell ref="L273:L275"/>
    <mergeCell ref="K273:K275"/>
    <mergeCell ref="J273:J275"/>
    <mergeCell ref="I273:I275"/>
    <mergeCell ref="F196:F197"/>
    <mergeCell ref="E196:E197"/>
    <mergeCell ref="D196:D197"/>
    <mergeCell ref="H52:H53"/>
    <mergeCell ref="A54:B54"/>
    <mergeCell ref="A85:B85"/>
    <mergeCell ref="A87:B87"/>
    <mergeCell ref="A88:B88"/>
    <mergeCell ref="A72:A73"/>
    <mergeCell ref="B72:B73"/>
    <mergeCell ref="B80:B81"/>
    <mergeCell ref="D80:D81"/>
    <mergeCell ref="A82:B8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Edita</cp:lastModifiedBy>
  <cp:lastPrinted>2022-03-01T16:09:22Z</cp:lastPrinted>
  <dcterms:created xsi:type="dcterms:W3CDTF">1996-10-14T23:33:28Z</dcterms:created>
  <dcterms:modified xsi:type="dcterms:W3CDTF">2022-03-01T17:13:09Z</dcterms:modified>
  <cp:category/>
  <cp:version/>
  <cp:contentType/>
  <cp:contentStatus/>
</cp:coreProperties>
</file>